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8.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docProps/app.xml" ContentType="application/vnd.openxmlformats-officedocument.extended-properties+xml"/>
  <Override PartName="/xl/comments2.xml" ContentType="application/vnd.openxmlformats-officedocument.spreadsheetml.comments+xml"/>
  <Override PartName="/xl/comments1.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4.xml" ContentType="application/vnd.openxmlformats-officedocument.customXml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5.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201"/>
  <workbookPr showInkAnnotation="0"/>
  <mc:AlternateContent xmlns:mc="http://schemas.openxmlformats.org/markup-compatibility/2006">
    <mc:Choice Requires="x15">
      <x15ac:absPath xmlns:x15ac="http://schemas.microsoft.com/office/spreadsheetml/2010/11/ac" url="C:\Users\lolo.shungu\Desktop\UPAQ\PTA\2017\PTA 2018\"/>
    </mc:Choice>
  </mc:AlternateContent>
  <bookViews>
    <workbookView xWindow="0" yWindow="0" windowWidth="19200" windowHeight="7350" firstSheet="4" activeTab="4"/>
  </bookViews>
  <sheets>
    <sheet name="PTA  Partenariat 2015" sheetId="1" state="hidden" r:id="rId1"/>
    <sheet name="PTA 2015 COMM" sheetId="2" state="hidden" r:id="rId2"/>
    <sheet name="feuil" sheetId="3" state="hidden" r:id="rId3"/>
    <sheet name="PTA GENRE 2015" sheetId="6" state="hidden" r:id="rId4"/>
    <sheet name="PTA 2018 M&amp;E UPAQ" sheetId="9" r:id="rId5"/>
    <sheet name="Budget 2017 M&amp;E" sheetId="5" r:id="rId6"/>
    <sheet name="Plan de réquisition 2017 M&amp;E" sheetId="11" r:id="rId7"/>
    <sheet name="Cadre Resultat 2017" sheetId="10" r:id="rId8"/>
  </sheets>
  <definedNames>
    <definedName name="ComponentCode">#REF!</definedName>
    <definedName name="ComponentSelectedDataSource">IF(ComponentCode="S",HSSSource,IF(ComponentCode="I",HIVSource,IF(ComponentCode="u",TBSource,IF(ComponentCode="a",MalariaSource,""))))</definedName>
    <definedName name="ComponentSelectedII">IF(ComponentCode="S",HSSII,IF(ComponentCode="I",HIVII,IF(ComponentCode="u",TBII,IF(ComponentCode="a",MalariaII,""))))</definedName>
    <definedName name="HIVII">#REF!</definedName>
    <definedName name="HIVSource">#REF!</definedName>
    <definedName name="HSSII">#REF!</definedName>
    <definedName name="HSSSource">#REF!</definedName>
    <definedName name="MalariaII">#REF!</definedName>
    <definedName name="MalariaSource">#REF!</definedName>
    <definedName name="TBII">#REF!</definedName>
    <definedName name="TBSource">#REF!</definedName>
  </definedNames>
  <calcPr calcId="171027"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5" i="11" l="1"/>
  <c r="C16" i="11"/>
  <c r="C17" i="11"/>
  <c r="C18" i="11"/>
  <c r="C19" i="11"/>
  <c r="C20" i="11"/>
  <c r="C21" i="11"/>
  <c r="C22" i="11"/>
  <c r="K14" i="11"/>
  <c r="A14" i="11"/>
  <c r="A15" i="11"/>
  <c r="A16" i="11"/>
  <c r="A17" i="11"/>
  <c r="A18" i="11"/>
  <c r="A19" i="11"/>
  <c r="A20" i="11"/>
  <c r="A21" i="11"/>
  <c r="A22" i="11"/>
  <c r="K22" i="11"/>
  <c r="K21" i="11"/>
  <c r="K20" i="11"/>
  <c r="K19" i="11"/>
  <c r="K18" i="11"/>
  <c r="K17" i="11"/>
  <c r="K16" i="11"/>
  <c r="K15" i="11"/>
  <c r="K13" i="11"/>
  <c r="R51" i="5"/>
  <c r="R52" i="5"/>
  <c r="R50" i="5"/>
  <c r="R11" i="5"/>
  <c r="R12" i="5"/>
  <c r="R13" i="5"/>
  <c r="R14" i="5"/>
  <c r="R15" i="5"/>
  <c r="R16" i="5"/>
  <c r="R17" i="5"/>
  <c r="R18" i="5"/>
  <c r="R19" i="5"/>
  <c r="R20" i="5"/>
  <c r="R21" i="5"/>
  <c r="R22" i="5"/>
  <c r="R23" i="5"/>
  <c r="R24" i="5"/>
  <c r="R25" i="5"/>
  <c r="R26" i="5"/>
  <c r="R27" i="5"/>
  <c r="R28" i="5"/>
  <c r="R29" i="5"/>
  <c r="R30" i="5"/>
  <c r="R31" i="5"/>
  <c r="R32" i="5"/>
  <c r="R33" i="5"/>
  <c r="R34" i="5"/>
  <c r="R35" i="5"/>
  <c r="R36" i="5"/>
  <c r="R37" i="5"/>
  <c r="R38" i="5"/>
  <c r="R39" i="5"/>
  <c r="R40" i="5"/>
  <c r="R41" i="5"/>
  <c r="R42" i="5"/>
  <c r="R43" i="5"/>
  <c r="R44" i="5"/>
  <c r="R45" i="5"/>
  <c r="R46" i="5"/>
  <c r="R47" i="5"/>
  <c r="R48" i="5"/>
  <c r="R49" i="5"/>
  <c r="M10" i="5"/>
  <c r="N10" i="5"/>
  <c r="R10" i="5"/>
  <c r="F71" i="9"/>
  <c r="G9" i="10"/>
  <c r="R53" i="5"/>
  <c r="J36" i="6"/>
  <c r="I36" i="6"/>
  <c r="H27" i="6"/>
  <c r="H20" i="6"/>
  <c r="H16" i="6"/>
  <c r="J33" i="6"/>
  <c r="I33" i="6"/>
  <c r="I37" i="6"/>
  <c r="J25" i="6"/>
  <c r="J24" i="6"/>
  <c r="J22" i="6"/>
  <c r="J21" i="6"/>
  <c r="J18" i="6"/>
  <c r="J20" i="6"/>
  <c r="J10" i="6"/>
  <c r="J16" i="6"/>
  <c r="J27" i="6"/>
  <c r="J37" i="6"/>
  <c r="J16" i="1"/>
  <c r="J15" i="1"/>
  <c r="J25" i="1"/>
  <c r="J24" i="1"/>
  <c r="J23" i="1"/>
  <c r="J22" i="1"/>
  <c r="H18" i="1"/>
  <c r="J18" i="1"/>
  <c r="H13" i="1"/>
  <c r="J10" i="1"/>
  <c r="J13" i="1"/>
  <c r="J26" i="1"/>
  <c r="J27" i="1"/>
  <c r="L8" i="2"/>
  <c r="M8" i="2"/>
  <c r="P8" i="2"/>
  <c r="P22" i="2"/>
  <c r="K21" i="2"/>
  <c r="L21" i="2"/>
  <c r="K26" i="2"/>
  <c r="K29" i="2"/>
  <c r="O26" i="2"/>
  <c r="O29" i="2"/>
  <c r="N27" i="2"/>
  <c r="N29" i="2"/>
  <c r="P25" i="2"/>
  <c r="L29" i="2"/>
  <c r="M21" i="2"/>
  <c r="M29" i="2"/>
  <c r="P17" i="2"/>
  <c r="O28" i="2"/>
  <c r="N28" i="2"/>
  <c r="M28" i="2"/>
  <c r="L28" i="2"/>
  <c r="K28" i="2"/>
  <c r="J28" i="2"/>
  <c r="P27" i="2"/>
  <c r="P28" i="2"/>
  <c r="M26" i="2"/>
  <c r="L26" i="2"/>
  <c r="J26" i="2"/>
  <c r="P24" i="2"/>
  <c r="P23" i="2"/>
  <c r="O21" i="2"/>
  <c r="N21" i="2"/>
  <c r="J21" i="2"/>
  <c r="J29" i="2"/>
  <c r="P18" i="2"/>
  <c r="P16" i="2"/>
  <c r="P15" i="2"/>
  <c r="P14" i="2"/>
  <c r="P13" i="2"/>
  <c r="P11" i="2"/>
  <c r="P10" i="2"/>
  <c r="P9" i="2"/>
  <c r="P21" i="2"/>
  <c r="P26" i="2"/>
  <c r="P29" i="2"/>
  <c r="J31" i="1"/>
  <c r="J33" i="1"/>
  <c r="J34" i="1"/>
  <c r="I31" i="1"/>
</calcChain>
</file>

<file path=xl/comments1.xml><?xml version="1.0" encoding="utf-8"?>
<comments xmlns="http://schemas.openxmlformats.org/spreadsheetml/2006/main">
  <authors>
    <author>François Elika  Atubolo</author>
  </authors>
  <commentList>
    <comment ref="B10" authorId="0" shapeId="0">
      <text>
        <r>
          <rPr>
            <sz val="9"/>
            <color indexed="81"/>
            <rFont val="Tahoma"/>
            <family val="2"/>
          </rPr>
          <t xml:space="preserve">Guide d'application du langage sensible au genre, 
production des outils de la communication sensible au genre
</t>
        </r>
      </text>
    </comment>
    <comment ref="B19" authorId="0" shapeId="0">
      <text>
        <r>
          <rPr>
            <b/>
            <sz val="9"/>
            <color indexed="81"/>
            <rFont val="Tahoma"/>
            <family val="2"/>
          </rPr>
          <t>Genevieve:
Les appuis spécifiques ne peuvent pas être chiffrés ici , mais dans les composantes concernées,</t>
        </r>
        <r>
          <rPr>
            <sz val="9"/>
            <color indexed="81"/>
            <rFont val="Tahoma"/>
            <family val="2"/>
          </rPr>
          <t xml:space="preserve">
</t>
        </r>
      </text>
    </comment>
  </commentList>
</comments>
</file>

<file path=xl/comments2.xml><?xml version="1.0" encoding="utf-8"?>
<comments xmlns="http://schemas.openxmlformats.org/spreadsheetml/2006/main">
  <authors>
    <author>Lolo shungu</author>
    <author>Mimi Nlongo Kiala</author>
    <author>Patrick d'oliveira</author>
  </authors>
  <commentList>
    <comment ref="F12" authorId="0" shapeId="0">
      <text>
        <r>
          <rPr>
            <b/>
            <sz val="9"/>
            <color indexed="81"/>
            <rFont val="Tahoma"/>
            <family val="2"/>
          </rPr>
          <t>Lolo shungu:</t>
        </r>
        <r>
          <rPr>
            <sz val="9"/>
            <color indexed="81"/>
            <rFont val="Tahoma"/>
            <family val="2"/>
          </rPr>
          <t xml:space="preserve">
un  atelier de 4 jrs à kinsantu en juin avec quelques collegues du programme et UPAQ</t>
        </r>
      </text>
    </comment>
    <comment ref="F13" authorId="0" shapeId="0">
      <text>
        <r>
          <rPr>
            <b/>
            <sz val="9"/>
            <color indexed="81"/>
            <rFont val="Tahoma"/>
            <family val="2"/>
          </rPr>
          <t>Lolo shungu:</t>
        </r>
        <r>
          <rPr>
            <sz val="9"/>
            <color indexed="81"/>
            <rFont val="Tahoma"/>
            <family val="2"/>
          </rPr>
          <t xml:space="preserve">
atelier à kinshasa en novembre avec tous les collegues clés du programme</t>
        </r>
      </text>
    </comment>
    <comment ref="F16" authorId="0" shapeId="0">
      <text>
        <r>
          <rPr>
            <b/>
            <sz val="9"/>
            <color indexed="81"/>
            <rFont val="Tahoma"/>
            <family val="2"/>
          </rPr>
          <t>Lolo shungu:</t>
        </r>
        <r>
          <rPr>
            <sz val="9"/>
            <color indexed="81"/>
            <rFont val="Tahoma"/>
            <family val="2"/>
          </rPr>
          <t xml:space="preserve">
atelier de 3 jours à kinshasa avec la participation des provinces </t>
        </r>
      </text>
    </comment>
    <comment ref="F17" authorId="0" shapeId="0">
      <text>
        <r>
          <rPr>
            <b/>
            <sz val="9"/>
            <color indexed="81"/>
            <rFont val="Tahoma"/>
            <family val="2"/>
          </rPr>
          <t>Lolo shungu:</t>
        </r>
        <r>
          <rPr>
            <sz val="9"/>
            <color indexed="81"/>
            <rFont val="Tahoma"/>
            <family val="2"/>
          </rPr>
          <t xml:space="preserve">
atelier de 3 jours à kinshasa avec la participation des provinces </t>
        </r>
      </text>
    </comment>
    <comment ref="F20" authorId="0" shapeId="0">
      <text>
        <r>
          <rPr>
            <b/>
            <sz val="9"/>
            <color indexed="81"/>
            <rFont val="Tahoma"/>
            <family val="2"/>
          </rPr>
          <t>Lolo shungu:</t>
        </r>
        <r>
          <rPr>
            <sz val="9"/>
            <color indexed="81"/>
            <rFont val="Tahoma"/>
            <family val="2"/>
          </rPr>
          <t xml:space="preserve">
honoraire, DSA, billet d'avion,,,,,)</t>
        </r>
      </text>
    </comment>
    <comment ref="F21" authorId="0" shapeId="0">
      <text>
        <r>
          <rPr>
            <b/>
            <sz val="9"/>
            <color indexed="81"/>
            <rFont val="Tahoma"/>
            <family val="2"/>
          </rPr>
          <t xml:space="preserve">Lolo shungu: 
</t>
        </r>
        <r>
          <rPr>
            <sz val="9"/>
            <color indexed="81"/>
            <rFont val="Tahoma"/>
            <family val="2"/>
          </rPr>
          <t>La formation se tiendra à Goma et connaitra la participation de 32 personnes à raison de 8 personnes par Provinces (Ituri, Tshopo, Nord Kivu et Sud kivu)</t>
        </r>
      </text>
    </comment>
    <comment ref="C54" authorId="0" shapeId="0">
      <text>
        <r>
          <rPr>
            <b/>
            <sz val="9"/>
            <color indexed="81"/>
            <rFont val="Tahoma"/>
            <charset val="1"/>
          </rPr>
          <t>Lolo shungu:</t>
        </r>
        <r>
          <rPr>
            <sz val="9"/>
            <color indexed="81"/>
            <rFont val="Tahoma"/>
            <charset val="1"/>
          </rPr>
          <t xml:space="preserve">
les provinces seront aussi invitées. 2 partenaires par provinces (Ituri, Nord Kivu, sud kivu) et 1 staff PNUD par province</t>
        </r>
      </text>
    </comment>
    <comment ref="F54" authorId="1" shapeId="0">
      <text>
        <r>
          <rPr>
            <b/>
            <sz val="9"/>
            <color indexed="81"/>
            <rFont val="Tahoma"/>
            <family val="2"/>
          </rPr>
          <t xml:space="preserve">Mimi Nlongo Kiala:
</t>
        </r>
        <r>
          <rPr>
            <sz val="9"/>
            <color indexed="81"/>
            <rFont val="Tahoma"/>
            <family val="2"/>
          </rPr>
          <t xml:space="preserve">Atelier préparatoire au sein des ministères: Restauration : 25*20 pers*2jrs= 1000$
Frais de transport: 20*10*2: 400$
Revue annuelle:
Salle:0$
Restauration: 30*130pers*1jours: 3900$
pause
cafe:10*1jours*2pause*130: 2600$= 6500$
Transport participants: 130*10: 1300$
+Journaliste : 20*10:200$
Fournitures: 2000
$
Paiement rapporteur, présentateur: 300$ (avec approbation des opérations)
</t>
        </r>
      </text>
    </comment>
    <comment ref="E56" authorId="2" shapeId="0">
      <text>
        <r>
          <rPr>
            <b/>
            <sz val="9"/>
            <color indexed="81"/>
            <rFont val="Tahoma"/>
            <family val="2"/>
          </rPr>
          <t>Patrick d'oliveira:</t>
        </r>
        <r>
          <rPr>
            <sz val="9"/>
            <color indexed="81"/>
            <rFont val="Tahoma"/>
            <family val="2"/>
          </rPr>
          <t xml:space="preserve">
prévoir 10 missions de 5 jours chacune pour deux personnes</t>
        </r>
      </text>
    </comment>
    <comment ref="D58" authorId="0" shapeId="0">
      <text>
        <r>
          <rPr>
            <b/>
            <sz val="9"/>
            <color indexed="81"/>
            <rFont val="Tahoma"/>
            <charset val="1"/>
          </rPr>
          <t>Lolo shungu:</t>
        </r>
        <r>
          <rPr>
            <sz val="9"/>
            <color indexed="81"/>
            <rFont val="Tahoma"/>
            <charset val="1"/>
          </rPr>
          <t xml:space="preserve">
1 international +4 nationaux pendant 40 jours</t>
        </r>
      </text>
    </comment>
    <comment ref="E65" authorId="2" shapeId="0">
      <text>
        <r>
          <rPr>
            <b/>
            <sz val="9"/>
            <color indexed="81"/>
            <rFont val="Tahoma"/>
            <family val="2"/>
          </rPr>
          <t>Patrick d'oliveira:</t>
        </r>
        <r>
          <rPr>
            <sz val="9"/>
            <color indexed="81"/>
            <rFont val="Tahoma"/>
            <family val="2"/>
          </rPr>
          <t xml:space="preserve">
chacun des 3 entités devront contribuer à part égale, 2000 usd pour M&amp;E </t>
        </r>
      </text>
    </comment>
    <comment ref="E66" authorId="2" shapeId="0">
      <text>
        <r>
          <rPr>
            <b/>
            <sz val="9"/>
            <color indexed="81"/>
            <rFont val="Tahoma"/>
            <family val="2"/>
          </rPr>
          <t>Patrick d'oliveira:</t>
        </r>
        <r>
          <rPr>
            <sz val="9"/>
            <color indexed="81"/>
            <rFont val="Tahoma"/>
            <family val="2"/>
          </rPr>
          <t xml:space="preserve">
Prévoir 6 missions d'une semaine</t>
        </r>
      </text>
    </comment>
    <comment ref="F66" authorId="1" shapeId="0">
      <text>
        <r>
          <rPr>
            <b/>
            <sz val="9"/>
            <color indexed="81"/>
            <rFont val="Tahoma"/>
            <family val="2"/>
          </rPr>
          <t>Mimi Nlongo Kiala:</t>
        </r>
        <r>
          <rPr>
            <sz val="9"/>
            <color indexed="81"/>
            <rFont val="Tahoma"/>
            <family val="2"/>
          </rPr>
          <t xml:space="preserve">
Achat billet A-R: 1500*6=9000$
DSA (middle): 361*7*6= 15162$
TA ou F10: 200$*6=1200$
Total=25362$</t>
        </r>
      </text>
    </comment>
    <comment ref="E67" authorId="2" shapeId="0">
      <text>
        <r>
          <rPr>
            <b/>
            <sz val="9"/>
            <color indexed="81"/>
            <rFont val="Tahoma"/>
            <family val="2"/>
          </rPr>
          <t>Patrick d'oliveira:</t>
        </r>
        <r>
          <rPr>
            <sz val="9"/>
            <color indexed="81"/>
            <rFont val="Tahoma"/>
            <family val="2"/>
          </rPr>
          <t xml:space="preserve">
Faire une dotation de 2500 $</t>
        </r>
      </text>
    </comment>
    <comment ref="C69" authorId="2" shapeId="0">
      <text>
        <r>
          <rPr>
            <b/>
            <sz val="9"/>
            <color indexed="81"/>
            <rFont val="Tahoma"/>
            <family val="2"/>
          </rPr>
          <t>Patrick d'oliveira:</t>
        </r>
        <r>
          <rPr>
            <sz val="9"/>
            <color indexed="81"/>
            <rFont val="Tahoma"/>
            <family val="2"/>
          </rPr>
          <t xml:space="preserve">
on prévoit l'achat d'un retroprojecteur, d'un bureau ..</t>
        </r>
      </text>
    </comment>
    <comment ref="F69" authorId="1" shapeId="0">
      <text>
        <r>
          <rPr>
            <b/>
            <sz val="9"/>
            <color indexed="81"/>
            <rFont val="Tahoma"/>
            <family val="2"/>
          </rPr>
          <t>Mimi Nlongo Kiala:</t>
        </r>
        <r>
          <rPr>
            <sz val="9"/>
            <color indexed="81"/>
            <rFont val="Tahoma"/>
            <family val="2"/>
          </rPr>
          <t xml:space="preserve">
Sur base des dépens de 2016: les achats ont été faite à hauteur de 5000$</t>
        </r>
      </text>
    </comment>
    <comment ref="F70" authorId="1" shapeId="0">
      <text>
        <r>
          <rPr>
            <b/>
            <sz val="9"/>
            <color indexed="81"/>
            <rFont val="Tahoma"/>
            <family val="2"/>
          </rPr>
          <t>Mimi Nlongo Kiala:</t>
        </r>
        <r>
          <rPr>
            <sz val="9"/>
            <color indexed="81"/>
            <rFont val="Tahoma"/>
            <family val="2"/>
          </rPr>
          <t xml:space="preserve">
Service commun:
Loyer: 31800
VSAT: 12300
Sécurité: 5000
UN clinic: 2000
Total: 51100$
Bank fees: 1500
Cost recovery: 1000
Salaire GS (salaires, payroll, recurent paroll IP, frais d'assurance et sécurité):49000$
Frais communication: 4250$
Achat appareil photo: 2*1000= 2000$
Carburantet
Entretien de véhicule: 8000$</t>
        </r>
      </text>
    </comment>
  </commentList>
</comments>
</file>

<file path=xl/comments3.xml><?xml version="1.0" encoding="utf-8"?>
<comments xmlns="http://schemas.openxmlformats.org/spreadsheetml/2006/main">
  <authors>
    <author>Mimi Nlongo Kiala</author>
  </authors>
  <commentList>
    <comment ref="B6" authorId="0" shapeId="0">
      <text>
        <r>
          <rPr>
            <b/>
            <sz val="9"/>
            <color indexed="81"/>
            <rFont val="Tahoma"/>
            <family val="2"/>
          </rPr>
          <t>Mimi Nlongo Kiala:</t>
        </r>
        <r>
          <rPr>
            <sz val="9"/>
            <color indexed="81"/>
            <rFont val="Tahoma"/>
            <family val="2"/>
          </rPr>
          <t xml:space="preserve">
Incorporé dans la rubrique 2.4 du PISE
</t>
        </r>
      </text>
    </comment>
  </commentList>
</comments>
</file>

<file path=xl/sharedStrings.xml><?xml version="1.0" encoding="utf-8"?>
<sst xmlns="http://schemas.openxmlformats.org/spreadsheetml/2006/main" count="894" uniqueCount="378">
  <si>
    <t xml:space="preserve">PNUD RDC: PTA 2015 Unité Partenariat </t>
  </si>
  <si>
    <t>PRODUITS ATTENDUS (Outputs in Atlas)</t>
  </si>
  <si>
    <t>Responsable</t>
  </si>
  <si>
    <t>Budget Planifié</t>
  </si>
  <si>
    <t>ACTIVITÉS CLES</t>
  </si>
  <si>
    <t>T1</t>
  </si>
  <si>
    <t>T2</t>
  </si>
  <si>
    <t>T3</t>
  </si>
  <si>
    <t>T4</t>
  </si>
  <si>
    <t>FE</t>
  </si>
  <si>
    <t>Logistique Formations/Réunion</t>
  </si>
  <si>
    <t>Staffing cost</t>
  </si>
  <si>
    <t>Sub-total</t>
  </si>
  <si>
    <t>Fonds</t>
  </si>
  <si>
    <t>X</t>
  </si>
  <si>
    <t>Total Activités</t>
  </si>
  <si>
    <t>COUT OPERATIONNEL ET ADMINISTRATIF</t>
  </si>
  <si>
    <t xml:space="preserve">1. RH/Staffing </t>
  </si>
  <si>
    <t>Conseiller en Partenariat</t>
  </si>
  <si>
    <t>Gestion HR, bank fees, Cost recovery, GMS</t>
  </si>
  <si>
    <t xml:space="preserve">2. Admin, finance, logistiques </t>
  </si>
  <si>
    <t>Communication et Gestion des bureaux, logistiques</t>
  </si>
  <si>
    <t>Total Coût opérationnel</t>
  </si>
  <si>
    <t>Total Général</t>
  </si>
  <si>
    <t>Staff responsable</t>
  </si>
  <si>
    <t>Budget planifié (USD)</t>
  </si>
  <si>
    <t>MK</t>
  </si>
  <si>
    <t>71200 Consultant Int.</t>
  </si>
  <si>
    <t>71600 Travel DSA</t>
  </si>
  <si>
    <t>72700 Logistique Formations/Réunion</t>
  </si>
  <si>
    <t>GOE Others</t>
  </si>
  <si>
    <t>x</t>
  </si>
  <si>
    <t>appui à la table ronde des femmes cadres  sur  le positionnement des femmes aux postes de décision en RDC</t>
  </si>
  <si>
    <t xml:space="preserve">proposition d'une mesure formelle d'application de ce  guide </t>
  </si>
  <si>
    <t>appui aux gestionnaires de programmes/projets  en intégration du genre dans les prodocs , les PTA( indicateurs, résultats et  activités sensible au genre)</t>
  </si>
  <si>
    <t>actualisation  de la cotation Gender Marker dans Atlas de tous les projets</t>
  </si>
  <si>
    <t>Contribution  au forum national des Ministres et  chefs de division  genre</t>
  </si>
  <si>
    <t>produire et mettre à jour le profil des bailleurs</t>
  </si>
  <si>
    <t>Mettre à jour le pipeline</t>
  </si>
  <si>
    <t>Assurer la qualité des PRODOC</t>
  </si>
  <si>
    <t>Assurer le tracking des ressources mobilisés d</t>
  </si>
  <si>
    <t>préparer les réunions de haut niveau avec les bailleurs</t>
  </si>
  <si>
    <t>mise à jour de la stratégie de mobilisation</t>
  </si>
  <si>
    <t>systématiser l'Alerte de suivi des rapports </t>
  </si>
  <si>
    <t>produire et diffuser le guide de rédaction des rapports</t>
  </si>
  <si>
    <t>organiser la formation  des projects managers et Conseillers au programme sur l'élaboration des rapports de qualité</t>
  </si>
  <si>
    <t>Appuyer l'organisation des revues des programmes</t>
  </si>
  <si>
    <t>appuyer la conduite des enquêtes partenaires</t>
  </si>
  <si>
    <t>1.1. Production des outils de communication (Publication et diffusion des documents informatifs surles différents programme, réalisation, priorité et fondamentaux du PNUD RDC (PNUD infos, Videos, info rapide, lettre electronique, Calendrier, fiches de produits, posters, etc...)</t>
  </si>
  <si>
    <t>1.2. Organisation des réunions par groupe d'interlocuteurs (Inter-bailleurs, groupe parlementaires, secteur privé pour expliquer les nouvelles thématiques et attirer les financements supplémentaires des bailleurs.</t>
  </si>
  <si>
    <t>1.3. Collecte et diffusion des Histoires et témoignages, leçons apprises  sur terrain acces sur le resultat des projets.</t>
  </si>
  <si>
    <t>1.4. Organisation des visites de terrains pour le Senior Management du PNUD, les Bailleurs, Partenaires et Médias.</t>
  </si>
  <si>
    <t>1.5. Organisation des journées d'informations et campagnes de sensibilisation sous les thématiques du PNUD.</t>
  </si>
  <si>
    <t>2. Mobilisation des ressources additionnelles assurée.</t>
  </si>
  <si>
    <t>2.1. Organisation des Mardis de développement</t>
  </si>
  <si>
    <t>2.2. Augmentation du Networking dans le Partenariat en priorisant l'implication des bénéficiaires.</t>
  </si>
  <si>
    <t>2.4. Orgaisation des visites des terrains avec les Bailleurs</t>
  </si>
  <si>
    <t>2.3. Organisation des réunions d'informations et échanges avec les Bailleurs (Table ronde, déjeuner de travail, diner de mobilisation des ressources)</t>
  </si>
  <si>
    <t>2.5. Publication des rapports illustrés diffusés auprès des Bailleurs.</t>
  </si>
  <si>
    <t>3. Partage et échange des Connaissances et bonne pratique du bureau assuré.</t>
  </si>
  <si>
    <t>3.1. Formation à l'utilsation des réseaux sociaux et réseaux de connaissance du PNUD.</t>
  </si>
  <si>
    <t>3.2. Partage au niveau mondial de Success Stories et bonne pratique.</t>
  </si>
  <si>
    <t xml:space="preserve">3.3. </t>
  </si>
  <si>
    <t xml:space="preserve"> </t>
  </si>
  <si>
    <t>Honoraires Consultatnts Expert Audio-visuel</t>
  </si>
  <si>
    <t xml:space="preserve">Fonctionnement (Gestion des bureaux de l'unité, cost admin, services communs, divers achats, etc) </t>
  </si>
  <si>
    <t>71300 Consultant Nat.</t>
  </si>
  <si>
    <t>TOTAUX</t>
  </si>
  <si>
    <t>PTA 2015 UNITE COMMUNICATION</t>
  </si>
  <si>
    <t>Team Leader, Analyste à la Comunication</t>
  </si>
  <si>
    <t>VNU Chargées des Communication Kinshasa et Goma</t>
  </si>
  <si>
    <t>04000</t>
  </si>
  <si>
    <t>Assistant Adm &amp; Financier et  Assistant aux médias</t>
  </si>
  <si>
    <t>1. La visibilité du PNUD en RDC est assurée auprès des bailleurs, des bureaux régionaux de Dakar et de New York, Bruxelles et Copenhague.  Le bureau est classé dans le Top 3 en matière de communication</t>
  </si>
  <si>
    <t xml:space="preserve"> Archivage  et mise en place de la base des données  </t>
  </si>
  <si>
    <r>
      <t xml:space="preserve">1. Les ressources non core du Bureau sont accrues à hauteur de 40 millions Usd en 2015 </t>
    </r>
    <r>
      <rPr>
        <sz val="11"/>
        <color theme="1"/>
        <rFont val="Calibri"/>
        <family val="2"/>
        <scheme val="minor"/>
      </rPr>
      <t xml:space="preserve">
Indicateur: % fonds mobilisé en 2015 
</t>
    </r>
  </si>
  <si>
    <t>trac</t>
  </si>
  <si>
    <t xml:space="preserve">2. Les rapports du bureau aux bailleurs sont de bonne qualité et rendus à temps :  Indicateur: % des rapports envoyés à temps et de bonne qualité,
 </t>
  </si>
  <si>
    <t>assurer la qualité des rapports</t>
  </si>
  <si>
    <t>3. les partenaires techniques et financiers consultés lors des enquetes de perception sont satisfaits du PNUD et en ont une bonne image .% taux de perception du PNUD</t>
  </si>
  <si>
    <t xml:space="preserve">4. les capacités du Secrétariat Général  à la Coopération  sont renforcées et améliorent la performance du SG. </t>
  </si>
  <si>
    <t xml:space="preserve">Prise en charge des experts aux fora internationaux </t>
  </si>
  <si>
    <t>Vulgarisation des engagements internationaux des Agences des Nations Unies</t>
  </si>
  <si>
    <t>Formation des Cadres et Agents du SG</t>
  </si>
  <si>
    <t xml:space="preserve">PNUD RDC: PTA 2015 Unité Genre </t>
  </si>
  <si>
    <t xml:space="preserve">PRODUITS ATTENDUS </t>
  </si>
  <si>
    <t>1.  Le PNUD/RDC  est classé parmi les trois premiers  bureaux dans le processus de  Gender  equality seal: Indicateur : % des évidences poster à temps et de bonnes qualités</t>
  </si>
  <si>
    <t>mobilisation des tous les staffs à compléter les 2 cours mandataires</t>
  </si>
  <si>
    <t>appui à la vulgarisation et l'application de la stratégie de recrutement</t>
  </si>
  <si>
    <t>Identification et diffusion des bonnes pratiques Genre dans les réseaux sociaux et Team Works</t>
  </si>
  <si>
    <t>Appui à la production du guide d'application du langage sensible au Genre</t>
  </si>
  <si>
    <t>Gender Specialist</t>
  </si>
  <si>
    <t>2 Associés au Programmes Genre VNU</t>
  </si>
  <si>
    <t>formations de tous les staffs en Genre</t>
  </si>
  <si>
    <t>Appui à la production et mise à jour des outils pour la promotion d'une communication sensible au Genre</t>
  </si>
  <si>
    <t>sous totaux</t>
  </si>
  <si>
    <t>Consultants Int. &amp; Nat.</t>
  </si>
  <si>
    <t xml:space="preserve">appui au forum de réflexion national et provincial avec les leaders communautaires, les autorités politiques et administratives  dans le domaine de l'égalité de sexe et autonomisation de la femme en RDC </t>
  </si>
  <si>
    <t>organisation de la formation  des projects managers et Conseillers au programme sur l'analyse genre et outils Genre</t>
  </si>
  <si>
    <t xml:space="preserve">appuis spécifiques aux composantes                                                                                                          </t>
  </si>
  <si>
    <t xml:space="preserve">appui à la vulgarisation du receuil  des textes   favorable à l'équité et à l'égalité de genre (du code de la famille, les deux stratégies( SNIPPet SNPBS), etc. </t>
  </si>
  <si>
    <t xml:space="preserve">Appui à l'organisation des activités inter agence </t>
  </si>
  <si>
    <t>Appui et suivi à la prise en compte du genre dans les nouveaux PRODOC et projets</t>
  </si>
  <si>
    <t xml:space="preserve">2.  le genre est integré de manière systématique dans les   Programmes et projets , indicateurs: % des programmes, projets et PTAs intégrant de manière systématique l'analyse genre( contexte, activité, résultats)  .  
 </t>
  </si>
  <si>
    <t xml:space="preserve">3. la synergie inter agence pour un appui coordonné à la partie nationale est renforcée  indicateur:   taux d'exécution  de mecanisme de  coordination  en matière des questions genre, Nbre de documents de référence produits </t>
  </si>
  <si>
    <t>appui à l'élaboration des documents de référence</t>
  </si>
  <si>
    <t>Jan</t>
  </si>
  <si>
    <t>Fév</t>
  </si>
  <si>
    <t>Mar</t>
  </si>
  <si>
    <t>Mai</t>
  </si>
  <si>
    <t>Juil</t>
  </si>
  <si>
    <t>Sept</t>
  </si>
  <si>
    <t>Oct</t>
  </si>
  <si>
    <t>Nov</t>
  </si>
  <si>
    <t>Programme</t>
  </si>
  <si>
    <t>N°</t>
  </si>
  <si>
    <t>Périodes d'exécution</t>
  </si>
  <si>
    <t>Statut</t>
  </si>
  <si>
    <t>Observations</t>
  </si>
  <si>
    <t>Avr.</t>
  </si>
  <si>
    <t>Jun</t>
  </si>
  <si>
    <t>Aout</t>
  </si>
  <si>
    <t>Dèc</t>
  </si>
  <si>
    <t>1.1</t>
  </si>
  <si>
    <t>1.2</t>
  </si>
  <si>
    <t>2.1</t>
  </si>
  <si>
    <t>3.1</t>
  </si>
  <si>
    <t>3.2</t>
  </si>
  <si>
    <t>4.1</t>
  </si>
  <si>
    <t>5.1</t>
  </si>
  <si>
    <t>5.2</t>
  </si>
  <si>
    <t>5.3</t>
  </si>
  <si>
    <t>5.4</t>
  </si>
  <si>
    <t>5.5</t>
  </si>
  <si>
    <t>5.6</t>
  </si>
  <si>
    <t>1. Implementation of UNDP DRC M&amp;E Business Process and mechanism within all the relevant programme units is managed and the business process document, the memos and tools as necessary are updated</t>
  </si>
  <si>
    <t>4. Results-Oriented Annual Report (ROAR) preparation is managed and and timely submited</t>
  </si>
  <si>
    <t>6. Annual review meetings of Programme Board, mid-term and annual review meetings of the Outcome Board  are organized</t>
  </si>
  <si>
    <t>7. UNDP DRC Evaluation Plan is implemented in accordance with the UNDP Evaluation Policy and UNDP Evaluation Resource Centre (ERC) is monitored on a regular basis</t>
  </si>
  <si>
    <t>Le PISE du BP est mis à jour et exécuté</t>
  </si>
  <si>
    <t xml:space="preserve">Les exercices PQA et d'Alignment sont suivi et exécutés conformément aux exigences et timings du HQ
</t>
  </si>
  <si>
    <t>Les indicateurs et scores du bureau pays sont suivis et continuellement mis à jours sur les plateformes IATI, CPS, ATLAS, Balanced Scorecard du PNUD RDC (Indicateurs pertinents pour RBM/M&amp;E)</t>
  </si>
  <si>
    <t>5. Quarterly results monitoring of key projects and outcomes are managed by using Atlas Project Management and CPS Platform and results review meeting on a quarterly basis are organized</t>
  </si>
  <si>
    <t>Le suivi et la revue du programme sont assurés</t>
  </si>
  <si>
    <t>Le suivi et la revue des Composantes et Projets clés sont assurés</t>
  </si>
  <si>
    <t>Le reporting des composantes et projets est assuré</t>
  </si>
  <si>
    <t xml:space="preserve">Le Plan de Travail Intégré (IWP) du bureau est  élaboré et actif sur la plate forme ERBM </t>
  </si>
  <si>
    <t>Les capacités des partenaires clés du gouvernements sont renforcées en S&amp;E et GAR.</t>
  </si>
  <si>
    <t>Gestion, coordination globale et soutien technique pour l’assurance qualité</t>
  </si>
  <si>
    <t>Assurer la communication pour les activités M&amp;E spécifiques et ponctuelles</t>
  </si>
  <si>
    <t>Contribuer au fonctionnement de l'UPAQ</t>
  </si>
  <si>
    <t>Produits Attendus</t>
  </si>
  <si>
    <t>Activités</t>
  </si>
  <si>
    <t>Le Business processus du Bureau Pays PNUD RDC est mis à jour</t>
  </si>
  <si>
    <t>Assurer le suivi et la mise aux normes des indicateurs IATI sur la plateforme Tranparency</t>
  </si>
  <si>
    <t>Assurer le suivi et la mise aux normes des données CPS: Indicateurs outcomes, linkage des outputs, statut des outputs, …</t>
  </si>
  <si>
    <t>Responsables</t>
  </si>
  <si>
    <t>Budget (usd)</t>
  </si>
  <si>
    <t xml:space="preserve">2. Relevant technical support to the programme units on matters related to M&amp;E, results-based planning including training is provided </t>
  </si>
  <si>
    <t>3. Monitor the M&amp;E related indicators in the RBA BID to ensure the compliance of corporate requirements.</t>
  </si>
  <si>
    <t>8. The compliance of the CO to the UNDP M&amp;E requirements and communication between the CO and the HQ Units regarding country office performance M&amp;E and management of development results are ensured and effective.</t>
  </si>
  <si>
    <t>Contribuer à l'organisation de la retraite de l'Unité Assurance Qualité et Plaidoyer</t>
  </si>
  <si>
    <t>Assurer la production des rapports trimestriels des projets clés (DIM quaterly report pour le projet DIM)</t>
  </si>
  <si>
    <t xml:space="preserve">Assurer la rédaction et transmission des rapports aux bailleurs  </t>
  </si>
  <si>
    <t>Contribuer à la revue annuelle de l’UNDAF</t>
  </si>
  <si>
    <t>L'IWP  du bureau est suivi et mis à jour.</t>
  </si>
  <si>
    <t>Organiser les missions ponctuelles de supervision des résultats par l'UPAQ/M&amp;E</t>
  </si>
  <si>
    <t>Le plan d'évaluation du bureau pays est mise à jour et exécuté à tous le sniveaux : BP, Programme, Projets.</t>
  </si>
  <si>
    <t>Assurer le téléchargement des rapports et managements responses sur la plateforme</t>
  </si>
  <si>
    <t>Suivre la préparation et la gestion des évaluations du plan ERC</t>
  </si>
  <si>
    <t xml:space="preserve">Assurer l'impression et vulgarisation des rapports d'évaluation </t>
  </si>
  <si>
    <t>Assurer l'organisation de réunions et rencontres de travail de l'unité M&amp;E</t>
  </si>
  <si>
    <t>2.3</t>
  </si>
  <si>
    <t>2.4</t>
  </si>
  <si>
    <t>2.5</t>
  </si>
  <si>
    <t>2.6</t>
  </si>
  <si>
    <t>2.7</t>
  </si>
  <si>
    <t>2.8</t>
  </si>
  <si>
    <t>3.3</t>
  </si>
  <si>
    <t>3.4</t>
  </si>
  <si>
    <t>3.5</t>
  </si>
  <si>
    <t>3.6</t>
  </si>
  <si>
    <t>3.7</t>
  </si>
  <si>
    <t>4.2</t>
  </si>
  <si>
    <t>4.3</t>
  </si>
  <si>
    <t>4.4</t>
  </si>
  <si>
    <t>6.1</t>
  </si>
  <si>
    <t>6.2</t>
  </si>
  <si>
    <t>6.3</t>
  </si>
  <si>
    <t>6.4</t>
  </si>
  <si>
    <t>6.5</t>
  </si>
  <si>
    <t>6.6</t>
  </si>
  <si>
    <t>7.2</t>
  </si>
  <si>
    <t>7.3</t>
  </si>
  <si>
    <t>7.4</t>
  </si>
  <si>
    <t>8.1</t>
  </si>
  <si>
    <t>8.3</t>
  </si>
  <si>
    <t>8.4</t>
  </si>
  <si>
    <t>8.5</t>
  </si>
  <si>
    <t>8.6</t>
  </si>
  <si>
    <t>8.7</t>
  </si>
  <si>
    <t>M&amp;E TL</t>
  </si>
  <si>
    <t>Elaborer la version améliorée du BP en fonction des changements actuels du système RBM/CPS</t>
  </si>
  <si>
    <t>TL piliers 1&amp;2</t>
  </si>
  <si>
    <t>Chefs de projets</t>
  </si>
  <si>
    <t>Unités S&amp;E</t>
  </si>
  <si>
    <t>Assurer la mise à jour des managements responses des évaluations dans ERC</t>
  </si>
  <si>
    <t>M&amp;E expert</t>
  </si>
  <si>
    <t>Organiser l'atelier de validation de la nouvelle version du Business Process</t>
  </si>
  <si>
    <t>UPAQ</t>
  </si>
  <si>
    <t>Supports</t>
  </si>
  <si>
    <t xml:space="preserve">S'assurer de la mise à jour du Module de l’Atlas Project Management Module et du « Development Results Monitoring » dans CPS </t>
  </si>
  <si>
    <t>TOTAL BUDGET</t>
  </si>
  <si>
    <t>Programme des Nations Unies pour le Développement</t>
  </si>
  <si>
    <t>Programme Bureau Pays RDC</t>
  </si>
  <si>
    <t>Unité de Plaidoyer et d'Assurance Qualité - UPAQ</t>
  </si>
  <si>
    <t>Entité Suivi et Evaluation</t>
  </si>
  <si>
    <t>Organiser l'atelier de renforcement des capacités des staffs M&amp;E des ministères et directions du gouvernement partenaires: mise en place et gestion d'un système de suivi et évaluation axé sur les résultats de développment.</t>
  </si>
  <si>
    <t>Les exercices PQA et d'Alignment sont suivi et exécutés conformément aux exigences et timings du HQ</t>
  </si>
  <si>
    <t>TRAC</t>
  </si>
  <si>
    <t>PO</t>
  </si>
  <si>
    <t>Services communs et autres frais de gestion</t>
  </si>
  <si>
    <t>Cibles</t>
  </si>
  <si>
    <t>Valeur</t>
  </si>
  <si>
    <t>Année</t>
  </si>
  <si>
    <t>Source</t>
  </si>
  <si>
    <t>Nombre de revues du programme organisées au cours de l'année</t>
  </si>
  <si>
    <t>Assurer la participation aux réunions et rencontres internationales RBM/S&amp;E</t>
  </si>
  <si>
    <t>Contribuer aux travaux du groupe S&amp;E de UNDAF</t>
  </si>
  <si>
    <t>Programme; DPA/P</t>
  </si>
  <si>
    <t>Existence d'un Business Process M&amp;E actualisé et conforme aux normes et exigences du PNUD</t>
  </si>
  <si>
    <t>Existence d'un plan intégré de suivi et évluation (PISE) validé</t>
  </si>
  <si>
    <t>Notation obtenue par le ROAR</t>
  </si>
  <si>
    <t>UPAQ/PNUD/RDC</t>
  </si>
  <si>
    <t>Unité M&amp;E</t>
  </si>
  <si>
    <t>Plateforme Transparency</t>
  </si>
  <si>
    <t>20/20</t>
  </si>
  <si>
    <t>Taux de complétude des indicateurs IATI:Publication résultats</t>
  </si>
  <si>
    <t>Cadre de Résultats de l'entité M&amp;E UPAQ PNUD RDC</t>
  </si>
  <si>
    <t>Indicateurs de résultats</t>
  </si>
  <si>
    <t>#</t>
  </si>
  <si>
    <t>Baselines</t>
  </si>
  <si>
    <t>3.8</t>
  </si>
  <si>
    <t>Les activités de S&amp;E du HACT sont mises en œuvre conformément au plan d'assurance HACT</t>
  </si>
  <si>
    <t>3.9</t>
  </si>
  <si>
    <t>Evaluer le PISE 2016</t>
  </si>
  <si>
    <t>Adopter le format du PISE 2017</t>
  </si>
  <si>
    <t>Elaborer le PISE 2017</t>
  </si>
  <si>
    <t>M&amp;E Specialist</t>
  </si>
  <si>
    <t>Elaborer la version améliorée du BP en fonction des changements actuels du système RBM/CPS (y compris les templates de productions des rapports, PTA, TDR….)</t>
  </si>
  <si>
    <t>Assurer l'élaboration de l'IWP 2017.</t>
  </si>
  <si>
    <t>Experts et chargés S&amp;E/ Piliers</t>
  </si>
  <si>
    <t>M&amp;E Specialist
Analyste M&amp;E</t>
  </si>
  <si>
    <t>Piliers</t>
  </si>
  <si>
    <t>Recruter un consultant pour conduire la formation des partenaires clés gouvernementaux sur la mise en place et gestion d'un système de suivi et évaluation axé sur les résultats de développment.</t>
  </si>
  <si>
    <t>Procurement</t>
  </si>
  <si>
    <t>M&amp;E Analyst</t>
  </si>
  <si>
    <t>Assurer la mise en œuvre du PISE 2017</t>
  </si>
  <si>
    <t>Assurer la mise en œuvre des recommandations PQA de 2016</t>
  </si>
  <si>
    <t>Elaborer le plan PQA 2017 du Bureau</t>
  </si>
  <si>
    <t>Assurer la mise en œuvre du Plan PQA 2017</t>
  </si>
  <si>
    <t>Assurer le fonctionnement du HWG</t>
  </si>
  <si>
    <t>Elaborer le plan d'assurance HACT 2017 du Bureau</t>
  </si>
  <si>
    <t>Faire le suivi de la mise en œuvre et la revue du plan d'assurance HACT 2017</t>
  </si>
  <si>
    <t>Rendre fonctionnel le HACT Working Group du Bureau Pays</t>
  </si>
  <si>
    <t>CB Analyste</t>
  </si>
  <si>
    <t>Reviser la dernière version du ROAR 2016 soumise au RBA</t>
  </si>
  <si>
    <t>Répondre aux dernières clarrifications et soumettre le ROAR 2016</t>
  </si>
  <si>
    <t>ROAR 2017: Assurer la mise à jour des données sur la plateforme CPS et IATI (Development Evidences:  IRRF, Program Outcomes, Projects results..)</t>
  </si>
  <si>
    <t>Le ROAR 2016 est finalisé et soumis dans les délais;
Le ROAR 2017 est préparé et le draft avancé élaboré et soumis au RBA pour revue.</t>
  </si>
  <si>
    <t>Organiser les réunions trimestrielles de revue des performances des composantes: Exercice IPC</t>
  </si>
  <si>
    <t>Assurer l'élaboration des rapports annuels des projets</t>
  </si>
  <si>
    <t>UPAQ/M&amp;E</t>
  </si>
  <si>
    <t>Organiser la mise à jour des données IRRF 2017 et du CPAP/CPD.</t>
  </si>
  <si>
    <t xml:space="preserve">Organiser la revue annuelle du programme </t>
  </si>
  <si>
    <t>Assurer le reporting à mi-parcours des résultats des EA de l'IWP</t>
  </si>
  <si>
    <t>Faire la mise à jour du plan d'évaluation du bureau pour 2017</t>
  </si>
  <si>
    <t>Analyste M&amp;E</t>
  </si>
  <si>
    <t>Effectuer une étude de capitalisation des expériences de planification / travail des Comité Locaux de Paix et de Développement (CLPD) en province et au niveau des ETD ciblées.</t>
  </si>
  <si>
    <t>7.5</t>
  </si>
  <si>
    <t>7.6</t>
  </si>
  <si>
    <t>Réaliser une étude sur la satisfaction des besoins des populations et l'évaluation de performance des ETD.</t>
  </si>
  <si>
    <t>Missions conjointes avec le gouvernment et les donateurs clés sur le terrain pour la validation des résultats y compris les résultats du genre (2 missions, en Juin et Octobre)</t>
  </si>
  <si>
    <t>Rapport DIG sur qualité ROAR</t>
  </si>
  <si>
    <t>Organiser l'atelier de revu à mi-parcours du PISE 2017 (couplé avec l'atelier du BP)</t>
  </si>
  <si>
    <t>Collecter les inputs et éditer le ROAR 2017</t>
  </si>
  <si>
    <t>AY</t>
  </si>
  <si>
    <t>LS</t>
  </si>
  <si>
    <t>7.1</t>
  </si>
  <si>
    <t>8.2</t>
  </si>
  <si>
    <t xml:space="preserve">Services communs et autres frais de gestion (frais payroll, salaire GS, Bank fees, Cost recovery…) </t>
  </si>
  <si>
    <t>75700 Logistique Formations/Réunion</t>
  </si>
  <si>
    <t xml:space="preserve">74210 and Other </t>
  </si>
  <si>
    <t xml:space="preserve">                                                    Programme des Nations Unies pour le Développement</t>
  </si>
  <si>
    <t>No d'ordre</t>
  </si>
  <si>
    <t>Nature</t>
  </si>
  <si>
    <t>Desciption des Biens, Services et Travaux</t>
  </si>
  <si>
    <t>Unité de Mesure</t>
  </si>
  <si>
    <t>Quantité/ Durée</t>
  </si>
  <si>
    <t>Cout unitaire estimé en USD</t>
  </si>
  <si>
    <t>Cout total estimé en USD</t>
  </si>
  <si>
    <t>Budget disponible en USD</t>
  </si>
  <si>
    <t>Date de livraison souhaitée</t>
  </si>
  <si>
    <t>Commentaires</t>
  </si>
  <si>
    <t>Intitulé du projet</t>
  </si>
  <si>
    <t>N° du projet</t>
  </si>
  <si>
    <t>Activité du PTA</t>
  </si>
  <si>
    <t>PROJET SUIVI &amp; EVALUATION/00069432</t>
  </si>
  <si>
    <t>REQUISITION PLAN TEMPLETE SUIVI ET EVALUATION  2017</t>
  </si>
  <si>
    <t xml:space="preserve">Suivi et Evaluation </t>
  </si>
  <si>
    <t>00069432</t>
  </si>
  <si>
    <t>Service</t>
  </si>
  <si>
    <t>Categorie</t>
  </si>
  <si>
    <t>Workshop&amp;training</t>
  </si>
  <si>
    <t>Location salle&amp;restauration</t>
  </si>
  <si>
    <t>1er trimestre</t>
  </si>
  <si>
    <t>Lolo</t>
  </si>
  <si>
    <t>2è trimestre</t>
  </si>
  <si>
    <t>4è trimestre</t>
  </si>
  <si>
    <t xml:space="preserve">Un atelier de 3 jours dans 6 province dont 30 partipants par province </t>
  </si>
  <si>
    <t>Cfr PTA, la fréquence est 2 ateliers pour cette activité au 1er et 2è trim)</t>
  </si>
  <si>
    <t>Consultants</t>
  </si>
  <si>
    <t xml:space="preserve">Recrutement de 2 consultant national et inter. Pour une durée de 30 jours chacun. </t>
  </si>
  <si>
    <t>2e trimestre</t>
  </si>
  <si>
    <t>Il s'agit d'une rencontre de 2 jours avec 50 personnes de la partie nationale</t>
  </si>
  <si>
    <t>Restauration</t>
  </si>
  <si>
    <t>jour</t>
  </si>
  <si>
    <t>Revue annuelle du programme invités prévus 130 pour une journée (la salle est à la charge du gouvernement)</t>
  </si>
  <si>
    <t>IC recrutement</t>
  </si>
  <si>
    <t>fin 3è trimestre</t>
  </si>
  <si>
    <t>Les discussion sont lancé au niveua du BP pour la prise en charge partielle de cette activité. Le nombre de consultant n'est pas encore précis</t>
  </si>
  <si>
    <t>Les discussion sont lancé au niveua du BP pour la prise en charge partielle de cette activité. Le nombre de consultant n'est pas encore précis.</t>
  </si>
  <si>
    <t>Fin 2è trimestre</t>
  </si>
  <si>
    <t>Patrick</t>
  </si>
  <si>
    <t>Publishing and delivery services</t>
  </si>
  <si>
    <t>Impression et multiplication document</t>
  </si>
  <si>
    <t>pièces</t>
  </si>
  <si>
    <t>Impression de 2 évaluations en 100 exemplaires chacun.</t>
  </si>
  <si>
    <t>PNUD RDC: PTA 2017 Unité Plaidoyer Assurance Qualité (UPAQ)</t>
  </si>
  <si>
    <t>Plan de Travail 2018</t>
  </si>
  <si>
    <t xml:space="preserve">ateliers en groupe restreint à Kinsantu </t>
  </si>
  <si>
    <t>PM</t>
  </si>
  <si>
    <t>Evaluer le PISE 2017 et valider le PISE 2018</t>
  </si>
  <si>
    <t>Assurer la mise en œuvre du PISE 2018</t>
  </si>
  <si>
    <t>Elaborer le  PISE 2018</t>
  </si>
  <si>
    <t>Organiser l'atelier de revu à mi-parcours du PISE 2018 (couplé avec l'atelier du BP)</t>
  </si>
  <si>
    <t>Assurer l'élaboration de l'IWP 2018.</t>
  </si>
  <si>
    <t xml:space="preserve">Recruter un consultant international pour co animer la formation en GAR et S&amp;E avec l'UPAQ </t>
  </si>
  <si>
    <r>
      <t>Les capacités des partenaires clés du niveau provinciale (Ministeres +Divisions provinciales ) sont renforcées en  GAR</t>
    </r>
    <r>
      <rPr>
        <sz val="12"/>
        <color theme="1"/>
        <rFont val="Calibri"/>
        <family val="2"/>
        <scheme val="minor"/>
      </rPr>
      <t xml:space="preserve"> et  S&amp;E (Ituri, tshopo, Nord kivu et Sud Kivu)</t>
    </r>
  </si>
  <si>
    <t xml:space="preserve">Organiser à Goma, l'atelier de renforcement des capacités des partenaires clés (Ministeres +Divisions provinciales ) des provinces cibles (Ituri, Tshopo, Nord Kivu et Sud Kivu)   en GAR et S&amp;E </t>
  </si>
  <si>
    <t>Assurer le suivi et la mise aux normes des différentes plateformes (Transperncy Dashboard, ERC, CPS,….)</t>
  </si>
  <si>
    <t>Assurer la mise en œuvre des recommandations PQA de 2016 et 2017</t>
  </si>
  <si>
    <t>Elaborer le plan PQA 2018 du Bureau</t>
  </si>
  <si>
    <t>Elaborer le plan d'assurance HACT 2018 du Bureau</t>
  </si>
  <si>
    <t>Faire le suivi de la mise en œuvre et la revue du plan d'assurance HACT 2018</t>
  </si>
  <si>
    <t xml:space="preserve">Organiser les ateliers de renforcement des capacités des partenaires </t>
  </si>
  <si>
    <t xml:space="preserve">Mettre en place une base des données des partenaires </t>
  </si>
  <si>
    <t>Produire trimestriellement la master list des projets présentant la situation sur les projets à cloturer</t>
  </si>
  <si>
    <t xml:space="preserve">Produire les plan de demarrage et de cloture des projets </t>
  </si>
  <si>
    <t xml:space="preserve">Appuyer la création et le parametrage des projets et activités dans Atlas </t>
  </si>
  <si>
    <t xml:space="preserve">Appuyer la création des projets dans Atlas, le demarrage et la cloture des projets et l'assurance qualité des rapports financiers dus au bailleurs </t>
  </si>
  <si>
    <t xml:space="preserve">Assurer la qualité des rapports financiers dus aux bailleurs </t>
  </si>
  <si>
    <t>Le ROAR 2017 est finalisé et soumis dans les délais;
Le ROAR 2018 est préparé et le draft avancé élaboré et soumis au RBA pour revue.</t>
  </si>
  <si>
    <t>Reviser la dernière version du ROAR 2017 soumise au RBA</t>
  </si>
  <si>
    <t>Répondre aux dernières clarrifications et soumettre le ROAR 2017</t>
  </si>
  <si>
    <t>ROAR 2018: Assurer la mise à jour des données sur la plateforme CPS et IATI (Development Evidences:  IRRF, Program Outcomes, Projects results..)</t>
  </si>
  <si>
    <t>Collecter les inputs et éditer le ROAR 2018</t>
  </si>
  <si>
    <t xml:space="preserve">Organiser la revue finale  du programme </t>
  </si>
  <si>
    <t>Missions conjointes avec le gouvernment et les donateurs clés sur le terrain pour la validation des résultats y compris les résultats du genre (1 missions en Octobre)</t>
  </si>
  <si>
    <t xml:space="preserve">Les données de base sur les indicateurs  du plan stratégique 2018-2021 sont disponibles </t>
  </si>
  <si>
    <t>Organiser la collecte de données de référence sur les indicateurs IRRF du plan stratégique 2018-2021.</t>
  </si>
  <si>
    <t>Faire la mise à jour du plan d'évaluation du bureau pour 2018</t>
  </si>
  <si>
    <t xml:space="preserve">Suivre la préparation et la gestion des évaluations du bureau </t>
  </si>
  <si>
    <t xml:space="preserve">Le processus d'élaboration du nouveau programme (CPD 2018-2022) est appuyé </t>
  </si>
  <si>
    <t>Appuyer le processus d'élaboartion et de validation du CPD 2018-2022</t>
  </si>
  <si>
    <t>DPA/P</t>
  </si>
  <si>
    <t xml:space="preserve">Atelier sur le PQA 2018 à kisantu </t>
  </si>
  <si>
    <t>1 Consultant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</si>
</sst>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0.00\ _€_-;\-* #,##0.00\ _€_-;_-* &quot;-&quot;??\ _€_-;_-@_-"/>
    <numFmt numFmtId="164" formatCode="_(* #,##0.00_);_(* \(#,##0.00\);_(* &quot;-&quot;??_);_(@_)"/>
    <numFmt numFmtId="165" formatCode="_([$$-409]* #,##0.00_);_([$$-409]* \(#,##0.00\);_([$$-409]* &quot;-&quot;??_);_(@_)"/>
    <numFmt numFmtId="166" formatCode="_-[$$-409]* #,##0.00_ ;_-[$$-409]* \-#,##0.00\ ;_-[$$-409]* &quot;-&quot;??_ ;_-@_ "/>
    <numFmt numFmtId="167" formatCode="0.0"/>
    <numFmt numFmtId="168" formatCode="#,##0.00_ ;\-#,##0.00\ "/>
    <numFmt numFmtId="169" formatCode="_-* #,##0\ _€_-;\-* #,##0\ _€_-;_-* &quot;-&quot;??\ _€_-;_-@_-"/>
  </numFmts>
  <fonts count="40" x14ac:knownFonts="1">
    <font>
      <sz val="11"/>
      <color theme="1"/>
      <name val="Calibri"/>
      <family val="2"/>
      <scheme val="minor"/>
    </font>
    <font>
      <sz val="11"/>
      <color theme="1"/>
      <name val="Calibri"/>
      <family val="2"/>
      <scheme val="minor"/>
    </font>
    <font>
      <b/>
      <sz val="11"/>
      <color theme="1"/>
      <name val="Calibri"/>
      <family val="2"/>
      <scheme val="minor"/>
    </font>
    <font>
      <b/>
      <sz val="16"/>
      <color theme="1"/>
      <name val="Calibri"/>
      <family val="2"/>
      <scheme val="minor"/>
    </font>
    <font>
      <sz val="11"/>
      <color rgb="FF000000"/>
      <name val="Calibri"/>
      <family val="2"/>
      <scheme val="minor"/>
    </font>
    <font>
      <sz val="11"/>
      <name val="Calibri"/>
      <family val="2"/>
      <scheme val="minor"/>
    </font>
    <font>
      <b/>
      <sz val="14"/>
      <color theme="1"/>
      <name val="Calibri"/>
      <family val="2"/>
      <scheme val="minor"/>
    </font>
    <font>
      <sz val="14"/>
      <color theme="1"/>
      <name val="Calibri"/>
      <family val="2"/>
      <scheme val="minor"/>
    </font>
    <font>
      <b/>
      <sz val="11"/>
      <color rgb="FF92D050"/>
      <name val="Calibri"/>
      <family val="2"/>
      <scheme val="minor"/>
    </font>
    <font>
      <b/>
      <sz val="11"/>
      <color rgb="FFFF0000"/>
      <name val="Calibri"/>
      <family val="2"/>
      <scheme val="minor"/>
    </font>
    <font>
      <b/>
      <sz val="12"/>
      <color theme="1"/>
      <name val="Calibri"/>
      <family val="2"/>
      <scheme val="minor"/>
    </font>
    <font>
      <sz val="12"/>
      <color theme="1"/>
      <name val="Calibri"/>
      <family val="2"/>
      <scheme val="minor"/>
    </font>
    <font>
      <sz val="11"/>
      <color rgb="FF00B0F0"/>
      <name val="Calibri"/>
      <family val="2"/>
      <scheme val="minor"/>
    </font>
    <font>
      <sz val="9"/>
      <color indexed="81"/>
      <name val="Tahoma"/>
      <family val="2"/>
    </font>
    <font>
      <b/>
      <sz val="9"/>
      <color indexed="81"/>
      <name val="Tahoma"/>
      <family val="2"/>
    </font>
    <font>
      <sz val="10"/>
      <color theme="1"/>
      <name val="Calibri"/>
      <family val="2"/>
      <scheme val="minor"/>
    </font>
    <font>
      <b/>
      <sz val="11"/>
      <name val="Arial"/>
      <family val="2"/>
    </font>
    <font>
      <sz val="14"/>
      <name val="Arial"/>
      <family val="2"/>
    </font>
    <font>
      <b/>
      <sz val="11"/>
      <color theme="0"/>
      <name val="Arial"/>
      <family val="2"/>
    </font>
    <font>
      <b/>
      <sz val="12"/>
      <color theme="0"/>
      <name val="Arial"/>
      <family val="2"/>
    </font>
    <font>
      <b/>
      <sz val="14"/>
      <color theme="0"/>
      <name val="Arial"/>
      <family val="2"/>
    </font>
    <font>
      <b/>
      <sz val="16"/>
      <color theme="0"/>
      <name val="Arial"/>
      <family val="2"/>
    </font>
    <font>
      <b/>
      <sz val="11"/>
      <name val="Calibri"/>
      <family val="2"/>
      <scheme val="minor"/>
    </font>
    <font>
      <sz val="20"/>
      <color theme="1"/>
      <name val="Britannic Bold"/>
      <family val="2"/>
    </font>
    <font>
      <b/>
      <sz val="18"/>
      <color theme="1"/>
      <name val="Calibri"/>
      <family val="2"/>
      <scheme val="minor"/>
    </font>
    <font>
      <b/>
      <sz val="26"/>
      <color theme="0"/>
      <name val="Calibri"/>
      <family val="2"/>
      <scheme val="minor"/>
    </font>
    <font>
      <b/>
      <sz val="18"/>
      <color rgb="FF0070C0"/>
      <name val="Calibri"/>
      <family val="2"/>
      <scheme val="minor"/>
    </font>
    <font>
      <b/>
      <sz val="18"/>
      <name val="Calibri"/>
      <family val="2"/>
      <scheme val="minor"/>
    </font>
    <font>
      <b/>
      <sz val="14"/>
      <name val="Calibri"/>
      <family val="2"/>
      <scheme val="minor"/>
    </font>
    <font>
      <b/>
      <sz val="10"/>
      <name val="Arial"/>
      <family val="2"/>
    </font>
    <font>
      <b/>
      <sz val="9"/>
      <color theme="1"/>
      <name val="Calibri"/>
      <family val="2"/>
      <scheme val="minor"/>
    </font>
    <font>
      <b/>
      <sz val="9"/>
      <color theme="1"/>
      <name val="Arial"/>
      <family val="2"/>
    </font>
    <font>
      <b/>
      <sz val="10"/>
      <name val="Times New Roman"/>
      <family val="1"/>
    </font>
    <font>
      <b/>
      <sz val="8"/>
      <color theme="1"/>
      <name val="Times New Roman"/>
      <family val="1"/>
    </font>
    <font>
      <b/>
      <u/>
      <sz val="8"/>
      <color theme="1"/>
      <name val="Times New Roman"/>
      <family val="1"/>
    </font>
    <font>
      <b/>
      <sz val="12"/>
      <name val="Arial"/>
      <family val="2"/>
    </font>
    <font>
      <sz val="26"/>
      <name val="Arial"/>
      <family val="2"/>
    </font>
    <font>
      <sz val="10"/>
      <color theme="1"/>
      <name val="Times New Roman"/>
      <family val="1"/>
    </font>
    <font>
      <sz val="9"/>
      <color indexed="81"/>
      <name val="Tahoma"/>
      <charset val="1"/>
    </font>
    <font>
      <b/>
      <sz val="9"/>
      <color indexed="81"/>
      <name val="Tahoma"/>
      <charset val="1"/>
    </font>
  </fonts>
  <fills count="21">
    <fill>
      <patternFill patternType="none"/>
    </fill>
    <fill>
      <patternFill patternType="gray125"/>
    </fill>
    <fill>
      <patternFill patternType="solid">
        <fgColor theme="8" tint="0.59999389629810485"/>
        <bgColor indexed="64"/>
      </patternFill>
    </fill>
    <fill>
      <patternFill patternType="solid">
        <fgColor theme="3" tint="0.59999389629810485"/>
        <bgColor indexed="64"/>
      </patternFill>
    </fill>
    <fill>
      <patternFill patternType="solid">
        <fgColor theme="0"/>
        <bgColor indexed="64"/>
      </patternFill>
    </fill>
    <fill>
      <patternFill patternType="solid">
        <fgColor theme="9" tint="0.39997558519241921"/>
        <bgColor indexed="64"/>
      </patternFill>
    </fill>
    <fill>
      <patternFill patternType="solid">
        <fgColor rgb="FF9999FF"/>
        <bgColor indexed="64"/>
      </patternFill>
    </fill>
    <fill>
      <patternFill patternType="solid">
        <fgColor rgb="FFFFFF00"/>
        <bgColor indexed="64"/>
      </patternFill>
    </fill>
    <fill>
      <patternFill patternType="solid">
        <fgColor rgb="FFCCFFCC"/>
        <bgColor indexed="64"/>
      </patternFill>
    </fill>
    <fill>
      <patternFill patternType="solid">
        <fgColor theme="8" tint="0.79998168889431442"/>
        <bgColor indexed="64"/>
      </patternFill>
    </fill>
    <fill>
      <patternFill patternType="solid">
        <fgColor rgb="FFFFFFCC"/>
        <bgColor indexed="64"/>
      </patternFill>
    </fill>
    <fill>
      <patternFill patternType="solid">
        <fgColor theme="3" tint="0.39997558519241921"/>
        <bgColor indexed="64"/>
      </patternFill>
    </fill>
    <fill>
      <patternFill patternType="solid">
        <fgColor rgb="FF00B0F0"/>
        <bgColor indexed="64"/>
      </patternFill>
    </fill>
    <fill>
      <patternFill patternType="solid">
        <fgColor theme="2" tint="-9.9978637043366805E-2"/>
        <bgColor indexed="64"/>
      </patternFill>
    </fill>
    <fill>
      <patternFill patternType="solid">
        <fgColor theme="4" tint="-0.499984740745262"/>
        <bgColor indexed="64"/>
      </patternFill>
    </fill>
    <fill>
      <patternFill patternType="solid">
        <fgColor rgb="FFFFC000"/>
        <bgColor indexed="64"/>
      </patternFill>
    </fill>
    <fill>
      <patternFill patternType="solid">
        <fgColor theme="1" tint="4.9989318521683403E-2"/>
        <bgColor indexed="64"/>
      </patternFill>
    </fill>
    <fill>
      <patternFill patternType="solid">
        <fgColor theme="0" tint="-0.249977111117893"/>
        <bgColor indexed="64"/>
      </patternFill>
    </fill>
    <fill>
      <patternFill patternType="solid">
        <fgColor rgb="FF0070C0"/>
        <bgColor indexed="64"/>
      </patternFill>
    </fill>
    <fill>
      <patternFill patternType="gray0625">
        <fgColor theme="0"/>
        <bgColor rgb="FF0070C0"/>
      </patternFill>
    </fill>
    <fill>
      <patternFill patternType="solid">
        <fgColor rgb="FFCCFFFF"/>
        <bgColor indexed="64"/>
      </patternFill>
    </fill>
  </fills>
  <borders count="6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medium">
        <color indexed="64"/>
      </left>
      <right style="medium">
        <color indexed="64"/>
      </right>
      <top/>
      <bottom style="medium">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bottom style="thin">
        <color indexed="64"/>
      </bottom>
      <diagonal/>
    </border>
    <border>
      <left/>
      <right style="thin">
        <color indexed="64"/>
      </right>
      <top/>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rgb="FF000000"/>
      </left>
      <right style="medium">
        <color rgb="FF000000"/>
      </right>
      <top/>
      <bottom style="dashed">
        <color rgb="FF000000"/>
      </bottom>
      <diagonal/>
    </border>
    <border>
      <left style="thin">
        <color indexed="64"/>
      </left>
      <right style="medium">
        <color indexed="64"/>
      </right>
      <top/>
      <bottom/>
      <diagonal/>
    </border>
    <border>
      <left/>
      <right/>
      <top style="thin">
        <color indexed="64"/>
      </top>
      <bottom/>
      <diagonal/>
    </border>
    <border>
      <left/>
      <right/>
      <top style="thin">
        <color indexed="64"/>
      </top>
      <bottom style="thin">
        <color indexed="64"/>
      </bottom>
      <diagonal/>
    </border>
    <border>
      <left/>
      <right/>
      <top/>
      <bottom style="medium">
        <color indexed="64"/>
      </bottom>
      <diagonal/>
    </border>
  </borders>
  <cellStyleXfs count="4">
    <xf numFmtId="0" fontId="0" fillId="0" borderId="0"/>
    <xf numFmtId="164" fontId="1"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cellStyleXfs>
  <cellXfs count="457">
    <xf numFmtId="0" fontId="0" fillId="0" borderId="0" xfId="0"/>
    <xf numFmtId="0" fontId="0" fillId="0" borderId="0" xfId="0" applyFont="1"/>
    <xf numFmtId="0" fontId="2" fillId="2" borderId="1" xfId="0" applyFont="1" applyFill="1" applyBorder="1" applyAlignment="1">
      <alignment horizontal="center" wrapText="1"/>
    </xf>
    <xf numFmtId="0" fontId="2" fillId="3" borderId="1" xfId="0" applyFont="1" applyFill="1" applyBorder="1" applyAlignment="1">
      <alignment horizontal="center" wrapText="1"/>
    </xf>
    <xf numFmtId="0" fontId="2" fillId="2" borderId="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3" borderId="1" xfId="0" applyFont="1" applyFill="1" applyBorder="1" applyAlignment="1">
      <alignment vertical="center" wrapText="1"/>
    </xf>
    <xf numFmtId="0" fontId="2" fillId="3" borderId="1" xfId="0" applyFont="1" applyFill="1" applyBorder="1" applyAlignment="1">
      <alignment horizontal="center" vertical="center" wrapText="1"/>
    </xf>
    <xf numFmtId="0" fontId="0" fillId="4" borderId="6" xfId="0" applyFont="1" applyFill="1" applyBorder="1" applyAlignment="1">
      <alignment horizontal="center" vertical="center" wrapText="1"/>
    </xf>
    <xf numFmtId="0" fontId="2" fillId="4" borderId="7" xfId="0" applyFont="1" applyFill="1" applyBorder="1" applyAlignment="1">
      <alignment wrapText="1"/>
    </xf>
    <xf numFmtId="0" fontId="2" fillId="4" borderId="8" xfId="0" applyFont="1" applyFill="1" applyBorder="1" applyAlignment="1">
      <alignment wrapText="1"/>
    </xf>
    <xf numFmtId="0" fontId="2" fillId="4" borderId="10" xfId="0" applyFont="1" applyFill="1" applyBorder="1" applyAlignment="1">
      <alignment horizontal="center" wrapText="1"/>
    </xf>
    <xf numFmtId="0" fontId="0" fillId="0" borderId="1" xfId="0" applyBorder="1" applyAlignment="1">
      <alignment vertical="top" wrapText="1"/>
    </xf>
    <xf numFmtId="0" fontId="0" fillId="4" borderId="11" xfId="0" applyFont="1" applyFill="1" applyBorder="1" applyAlignment="1">
      <alignment horizontal="center" vertical="center" wrapText="1"/>
    </xf>
    <xf numFmtId="165" fontId="0" fillId="4" borderId="13" xfId="1" applyNumberFormat="1" applyFont="1" applyFill="1" applyBorder="1" applyAlignment="1">
      <alignment vertical="top" wrapText="1"/>
    </xf>
    <xf numFmtId="0" fontId="0" fillId="4" borderId="15" xfId="0" applyFont="1" applyFill="1" applyBorder="1" applyAlignment="1">
      <alignment horizontal="center" vertical="center" wrapText="1"/>
    </xf>
    <xf numFmtId="165" fontId="0" fillId="4" borderId="15" xfId="1" applyNumberFormat="1" applyFont="1" applyFill="1" applyBorder="1" applyAlignment="1">
      <alignment horizontal="center" vertical="center" wrapText="1"/>
    </xf>
    <xf numFmtId="165" fontId="0" fillId="4" borderId="16" xfId="1" applyNumberFormat="1" applyFont="1" applyFill="1" applyBorder="1" applyAlignment="1">
      <alignment horizontal="center" vertical="center" wrapText="1"/>
    </xf>
    <xf numFmtId="0" fontId="2" fillId="5" borderId="18" xfId="0" applyFont="1" applyFill="1" applyBorder="1" applyAlignment="1">
      <alignment vertical="top" wrapText="1"/>
    </xf>
    <xf numFmtId="0" fontId="0" fillId="5" borderId="20" xfId="0" applyFont="1" applyFill="1" applyBorder="1" applyAlignment="1">
      <alignment horizontal="center" vertical="center" wrapText="1"/>
    </xf>
    <xf numFmtId="0" fontId="0" fillId="5" borderId="21" xfId="0" applyFont="1" applyFill="1" applyBorder="1" applyAlignment="1">
      <alignment horizontal="center" vertical="center" wrapText="1"/>
    </xf>
    <xf numFmtId="0" fontId="0" fillId="5" borderId="22" xfId="0" applyFont="1" applyFill="1" applyBorder="1" applyAlignment="1">
      <alignment horizontal="center" vertical="center" wrapText="1"/>
    </xf>
    <xf numFmtId="165" fontId="0" fillId="5" borderId="21" xfId="1" applyNumberFormat="1" applyFont="1" applyFill="1" applyBorder="1" applyAlignment="1">
      <alignment horizontal="center" vertical="center" wrapText="1"/>
    </xf>
    <xf numFmtId="165" fontId="0" fillId="5" borderId="23" xfId="1" applyNumberFormat="1" applyFont="1" applyFill="1" applyBorder="1" applyAlignment="1">
      <alignment horizontal="center" vertical="center" wrapText="1"/>
    </xf>
    <xf numFmtId="0" fontId="2" fillId="6" borderId="24" xfId="1" applyNumberFormat="1" applyFont="1" applyFill="1" applyBorder="1" applyAlignment="1">
      <alignment horizontal="center" vertical="center" wrapText="1"/>
    </xf>
    <xf numFmtId="0" fontId="4" fillId="0" borderId="1" xfId="0" applyFont="1" applyBorder="1" applyAlignment="1">
      <alignment vertical="top"/>
    </xf>
    <xf numFmtId="0" fontId="4" fillId="0" borderId="1" xfId="0" applyFont="1" applyBorder="1" applyAlignment="1">
      <alignment vertical="top" wrapText="1"/>
    </xf>
    <xf numFmtId="0" fontId="5" fillId="4" borderId="28" xfId="0" applyFont="1" applyFill="1" applyBorder="1" applyAlignment="1">
      <alignment vertical="top" wrapText="1"/>
    </xf>
    <xf numFmtId="165" fontId="0" fillId="4" borderId="1" xfId="1" applyNumberFormat="1" applyFont="1" applyFill="1" applyBorder="1" applyAlignment="1">
      <alignment horizontal="center" vertical="center" wrapText="1"/>
    </xf>
    <xf numFmtId="165" fontId="0" fillId="4" borderId="2" xfId="1" applyNumberFormat="1" applyFont="1" applyFill="1" applyBorder="1" applyAlignment="1">
      <alignment horizontal="center" vertical="center" wrapText="1"/>
    </xf>
    <xf numFmtId="0" fontId="0" fillId="4" borderId="29" xfId="0" applyFont="1" applyFill="1" applyBorder="1" applyAlignment="1">
      <alignment vertical="top" wrapText="1"/>
    </xf>
    <xf numFmtId="0" fontId="0" fillId="4" borderId="4" xfId="0" applyFont="1" applyFill="1" applyBorder="1" applyAlignment="1">
      <alignment horizontal="center" vertical="center" wrapText="1"/>
    </xf>
    <xf numFmtId="0" fontId="0" fillId="4" borderId="32" xfId="0" applyFont="1" applyFill="1" applyBorder="1" applyAlignment="1">
      <alignment vertical="top" wrapText="1"/>
    </xf>
    <xf numFmtId="165" fontId="0" fillId="0" borderId="4" xfId="1" applyNumberFormat="1" applyFont="1" applyBorder="1" applyAlignment="1">
      <alignment horizontal="center" vertical="center" wrapText="1"/>
    </xf>
    <xf numFmtId="0" fontId="0" fillId="4" borderId="1" xfId="0" applyFont="1" applyFill="1" applyBorder="1" applyAlignment="1">
      <alignment vertical="top" wrapText="1"/>
    </xf>
    <xf numFmtId="0" fontId="0" fillId="4" borderId="1" xfId="0" applyFont="1" applyFill="1" applyBorder="1" applyAlignment="1">
      <alignment horizontal="center" vertical="center" wrapText="1"/>
    </xf>
    <xf numFmtId="165" fontId="0" fillId="0" borderId="1" xfId="1" applyNumberFormat="1" applyFont="1" applyBorder="1" applyAlignment="1">
      <alignment vertical="top" wrapText="1"/>
    </xf>
    <xf numFmtId="0" fontId="2" fillId="4" borderId="1" xfId="1" applyNumberFormat="1" applyFont="1" applyFill="1" applyBorder="1" applyAlignment="1">
      <alignment horizontal="center" vertical="center" wrapText="1"/>
    </xf>
    <xf numFmtId="0" fontId="2" fillId="4" borderId="4" xfId="1" applyNumberFormat="1" applyFont="1" applyFill="1" applyBorder="1" applyAlignment="1">
      <alignment horizontal="center" vertical="center" wrapText="1"/>
    </xf>
    <xf numFmtId="0" fontId="0" fillId="0" borderId="28" xfId="0" applyBorder="1" applyAlignment="1">
      <alignment vertical="top"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5" borderId="13" xfId="0" applyFill="1" applyBorder="1" applyAlignment="1">
      <alignment vertical="top" wrapText="1"/>
    </xf>
    <xf numFmtId="0" fontId="0" fillId="5" borderId="20" xfId="0" applyFill="1" applyBorder="1" applyAlignment="1">
      <alignment vertical="center" wrapText="1"/>
    </xf>
    <xf numFmtId="0" fontId="0" fillId="5" borderId="21" xfId="0" applyFill="1" applyBorder="1" applyAlignment="1">
      <alignment vertical="center" wrapText="1"/>
    </xf>
    <xf numFmtId="0" fontId="0" fillId="5" borderId="22" xfId="0" applyFill="1" applyBorder="1" applyAlignment="1">
      <alignment vertical="center" wrapText="1"/>
    </xf>
    <xf numFmtId="0" fontId="0" fillId="5" borderId="21" xfId="0" applyFill="1" applyBorder="1" applyAlignment="1">
      <alignment horizontal="center" vertical="center" wrapText="1"/>
    </xf>
    <xf numFmtId="0" fontId="0" fillId="5" borderId="23" xfId="0" applyFont="1" applyFill="1" applyBorder="1" applyAlignment="1">
      <alignment horizontal="center" vertical="center" wrapText="1"/>
    </xf>
    <xf numFmtId="0" fontId="6" fillId="4" borderId="1" xfId="0" applyFont="1" applyFill="1" applyBorder="1" applyAlignment="1">
      <alignment vertical="top" wrapText="1"/>
    </xf>
    <xf numFmtId="0" fontId="7" fillId="4" borderId="1" xfId="0" applyFont="1" applyFill="1" applyBorder="1" applyAlignment="1">
      <alignment vertical="top" wrapText="1"/>
    </xf>
    <xf numFmtId="165" fontId="7" fillId="4" borderId="1" xfId="0" applyNumberFormat="1" applyFont="1" applyFill="1" applyBorder="1" applyAlignment="1">
      <alignment vertical="top" wrapText="1"/>
    </xf>
    <xf numFmtId="0" fontId="0" fillId="0" borderId="38" xfId="0" applyBorder="1" applyAlignment="1">
      <alignment vertical="top"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4" borderId="32" xfId="1" applyNumberFormat="1" applyFont="1" applyFill="1" applyBorder="1" applyAlignment="1">
      <alignment vertical="top" wrapText="1"/>
    </xf>
    <xf numFmtId="0" fontId="0" fillId="4" borderId="34" xfId="1" applyNumberFormat="1" applyFont="1" applyFill="1" applyBorder="1" applyAlignment="1">
      <alignment vertical="top" wrapText="1"/>
    </xf>
    <xf numFmtId="0" fontId="0" fillId="5" borderId="20" xfId="0" applyFill="1" applyBorder="1" applyAlignment="1">
      <alignment horizontal="center" vertical="center" wrapText="1"/>
    </xf>
    <xf numFmtId="0" fontId="0" fillId="5" borderId="22" xfId="0" applyFill="1" applyBorder="1" applyAlignment="1">
      <alignment horizontal="center" vertical="center" wrapText="1"/>
    </xf>
    <xf numFmtId="165" fontId="2" fillId="6" borderId="27" xfId="1" applyNumberFormat="1" applyFont="1" applyFill="1" applyBorder="1" applyAlignment="1">
      <alignment horizontal="center" vertical="center" wrapText="1"/>
    </xf>
    <xf numFmtId="0" fontId="2" fillId="0" borderId="19" xfId="0" applyFont="1" applyBorder="1" applyAlignment="1">
      <alignment horizontal="left" vertical="top" wrapText="1"/>
    </xf>
    <xf numFmtId="0" fontId="0" fillId="0" borderId="17" xfId="0" applyBorder="1" applyAlignment="1">
      <alignment vertical="top" wrapText="1"/>
    </xf>
    <xf numFmtId="0" fontId="0" fillId="0" borderId="6" xfId="0" applyBorder="1" applyAlignment="1">
      <alignment horizontal="center" vertical="center" wrapText="1"/>
    </xf>
    <xf numFmtId="0" fontId="0" fillId="0" borderId="39" xfId="0" applyBorder="1" applyAlignment="1">
      <alignment horizontal="center" vertical="center" wrapText="1"/>
    </xf>
    <xf numFmtId="165" fontId="0" fillId="0" borderId="16" xfId="1" applyNumberFormat="1" applyFont="1" applyBorder="1" applyAlignment="1">
      <alignment horizontal="center" vertical="center" wrapText="1"/>
    </xf>
    <xf numFmtId="165" fontId="0" fillId="0" borderId="1" xfId="1" applyNumberFormat="1" applyFont="1" applyBorder="1" applyAlignment="1">
      <alignment horizontal="center" vertical="center" wrapText="1"/>
    </xf>
    <xf numFmtId="0" fontId="0" fillId="0" borderId="10" xfId="1" applyNumberFormat="1" applyFont="1" applyBorder="1" applyAlignment="1">
      <alignment horizontal="center" vertical="top" wrapText="1"/>
    </xf>
    <xf numFmtId="0" fontId="6" fillId="7" borderId="40" xfId="0" applyFont="1" applyFill="1" applyBorder="1" applyAlignment="1">
      <alignment vertical="top" wrapText="1"/>
    </xf>
    <xf numFmtId="0" fontId="7" fillId="7" borderId="9" xfId="0" applyFont="1" applyFill="1" applyBorder="1" applyAlignment="1">
      <alignment vertical="top" wrapText="1"/>
    </xf>
    <xf numFmtId="0" fontId="7" fillId="7" borderId="35" xfId="0" applyFont="1" applyFill="1" applyBorder="1" applyAlignment="1">
      <alignment vertical="top" wrapText="1"/>
    </xf>
    <xf numFmtId="0" fontId="7" fillId="7" borderId="41" xfId="0" applyFont="1" applyFill="1" applyBorder="1" applyAlignment="1">
      <alignment vertical="top" wrapText="1"/>
    </xf>
    <xf numFmtId="0" fontId="7" fillId="7" borderId="42" xfId="0" applyFont="1" applyFill="1" applyBorder="1" applyAlignment="1">
      <alignment vertical="top" wrapText="1"/>
    </xf>
    <xf numFmtId="165" fontId="7" fillId="7" borderId="40" xfId="0" applyNumberFormat="1" applyFont="1" applyFill="1" applyBorder="1" applyAlignment="1">
      <alignment vertical="top" wrapText="1"/>
    </xf>
    <xf numFmtId="0" fontId="6" fillId="7" borderId="43" xfId="0" applyNumberFormat="1" applyFont="1" applyFill="1" applyBorder="1" applyAlignment="1">
      <alignment vertical="top" wrapText="1"/>
    </xf>
    <xf numFmtId="0" fontId="0" fillId="0" borderId="1" xfId="0" applyBorder="1" applyAlignment="1">
      <alignment wrapText="1"/>
    </xf>
    <xf numFmtId="165" fontId="0" fillId="7" borderId="13" xfId="0" applyNumberFormat="1" applyFont="1" applyFill="1" applyBorder="1" applyAlignment="1">
      <alignment vertical="top" wrapText="1"/>
    </xf>
    <xf numFmtId="0" fontId="6" fillId="0" borderId="0" xfId="0" applyFont="1"/>
    <xf numFmtId="0" fontId="2" fillId="0" borderId="0" xfId="0" applyFont="1"/>
    <xf numFmtId="0" fontId="2" fillId="8" borderId="5" xfId="0" applyFont="1" applyFill="1" applyBorder="1" applyAlignment="1">
      <alignment horizontal="center" wrapText="1"/>
    </xf>
    <xf numFmtId="0" fontId="2" fillId="9" borderId="12" xfId="0" applyFont="1" applyFill="1" applyBorder="1" applyAlignment="1">
      <alignment horizontal="center" wrapText="1"/>
    </xf>
    <xf numFmtId="0" fontId="2" fillId="9" borderId="44" xfId="0" applyFont="1" applyFill="1" applyBorder="1" applyAlignment="1">
      <alignment horizontal="center" wrapText="1"/>
    </xf>
    <xf numFmtId="0" fontId="2" fillId="9" borderId="19" xfId="0" applyFont="1" applyFill="1" applyBorder="1" applyAlignment="1">
      <alignment horizontal="center" wrapText="1"/>
    </xf>
    <xf numFmtId="0" fontId="2" fillId="8" borderId="48" xfId="0" applyFont="1" applyFill="1" applyBorder="1" applyAlignment="1">
      <alignment horizontal="center" wrapText="1"/>
    </xf>
    <xf numFmtId="0" fontId="0" fillId="8" borderId="49" xfId="0" applyFont="1" applyFill="1" applyBorder="1" applyAlignment="1">
      <alignment horizontal="center" wrapText="1"/>
    </xf>
    <xf numFmtId="0" fontId="0" fillId="8" borderId="50" xfId="0" applyFont="1" applyFill="1" applyBorder="1" applyAlignment="1">
      <alignment horizontal="center" wrapText="1"/>
    </xf>
    <xf numFmtId="0" fontId="0" fillId="8" borderId="51" xfId="0" applyFont="1" applyFill="1" applyBorder="1" applyAlignment="1">
      <alignment horizontal="center" wrapText="1"/>
    </xf>
    <xf numFmtId="0" fontId="2" fillId="8" borderId="49" xfId="0" applyFont="1" applyFill="1" applyBorder="1" applyAlignment="1">
      <alignment horizontal="center" wrapText="1"/>
    </xf>
    <xf numFmtId="0" fontId="2" fillId="8" borderId="50" xfId="0" applyFont="1" applyFill="1" applyBorder="1" applyAlignment="1">
      <alignment horizontal="center" wrapText="1"/>
    </xf>
    <xf numFmtId="0" fontId="2" fillId="8" borderId="50" xfId="0" applyFont="1" applyFill="1" applyBorder="1" applyAlignment="1">
      <alignment wrapText="1"/>
    </xf>
    <xf numFmtId="0" fontId="2" fillId="9" borderId="52" xfId="0" applyFont="1" applyFill="1" applyBorder="1" applyAlignment="1">
      <alignment wrapText="1"/>
    </xf>
    <xf numFmtId="0" fontId="2" fillId="9" borderId="50" xfId="0" applyFont="1" applyFill="1" applyBorder="1" applyAlignment="1">
      <alignment wrapText="1"/>
    </xf>
    <xf numFmtId="0" fontId="2" fillId="9" borderId="53" xfId="0" applyFont="1" applyFill="1" applyBorder="1" applyAlignment="1">
      <alignment wrapText="1"/>
    </xf>
    <xf numFmtId="0" fontId="2" fillId="9" borderId="54" xfId="0" applyFont="1" applyFill="1" applyBorder="1" applyAlignment="1">
      <alignment horizontal="center" wrapText="1"/>
    </xf>
    <xf numFmtId="0" fontId="2" fillId="9" borderId="13" xfId="0" applyFont="1" applyFill="1" applyBorder="1" applyAlignment="1">
      <alignment horizontal="center" wrapText="1"/>
    </xf>
    <xf numFmtId="0" fontId="0" fillId="4" borderId="5" xfId="0" applyFill="1" applyBorder="1" applyAlignment="1">
      <alignment vertical="top" wrapText="1"/>
    </xf>
    <xf numFmtId="0" fontId="0" fillId="4" borderId="47"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55" xfId="0" applyFill="1" applyBorder="1" applyAlignment="1">
      <alignment horizontal="center" vertical="center" wrapText="1"/>
    </xf>
    <xf numFmtId="0" fontId="2" fillId="4" borderId="56" xfId="0" applyFont="1" applyFill="1" applyBorder="1" applyAlignment="1">
      <alignment wrapText="1"/>
    </xf>
    <xf numFmtId="165" fontId="0" fillId="4" borderId="57" xfId="2" applyNumberFormat="1" applyFont="1" applyFill="1" applyBorder="1" applyAlignment="1">
      <alignment horizontal="center" vertical="center" wrapText="1"/>
    </xf>
    <xf numFmtId="165" fontId="0" fillId="4" borderId="11" xfId="2" applyNumberFormat="1" applyFont="1" applyFill="1" applyBorder="1" applyAlignment="1">
      <alignment horizontal="center" vertical="center" wrapText="1"/>
    </xf>
    <xf numFmtId="165" fontId="0" fillId="4" borderId="12" xfId="2" applyNumberFormat="1" applyFont="1" applyFill="1" applyBorder="1" applyAlignment="1">
      <alignment horizontal="center" vertical="center" wrapText="1"/>
    </xf>
    <xf numFmtId="165" fontId="0" fillId="4" borderId="13" xfId="2" applyNumberFormat="1" applyFont="1" applyFill="1" applyBorder="1" applyAlignment="1">
      <alignment vertical="top" wrapText="1"/>
    </xf>
    <xf numFmtId="0" fontId="0" fillId="4" borderId="6" xfId="0" applyFill="1" applyBorder="1" applyAlignment="1">
      <alignment horizontal="center" vertical="center" wrapText="1"/>
    </xf>
    <xf numFmtId="0" fontId="0" fillId="4" borderId="15" xfId="0" applyFill="1" applyBorder="1" applyAlignment="1">
      <alignment horizontal="center" vertical="center" wrapText="1"/>
    </xf>
    <xf numFmtId="0" fontId="0" fillId="4" borderId="39" xfId="0" applyFill="1" applyBorder="1" applyAlignment="1">
      <alignment horizontal="center" vertical="center" wrapText="1"/>
    </xf>
    <xf numFmtId="165" fontId="0" fillId="4" borderId="58" xfId="2" applyNumberFormat="1" applyFont="1" applyFill="1" applyBorder="1" applyAlignment="1">
      <alignment horizontal="center" vertical="center" wrapText="1"/>
    </xf>
    <xf numFmtId="165" fontId="0" fillId="4" borderId="15" xfId="2" applyNumberFormat="1" applyFont="1" applyFill="1" applyBorder="1" applyAlignment="1">
      <alignment horizontal="center" vertical="center" wrapText="1"/>
    </xf>
    <xf numFmtId="165" fontId="0" fillId="4" borderId="16" xfId="2" applyNumberFormat="1" applyFont="1" applyFill="1" applyBorder="1" applyAlignment="1">
      <alignment horizontal="center" vertical="center" wrapText="1"/>
    </xf>
    <xf numFmtId="0" fontId="0" fillId="4" borderId="3" xfId="0" applyFill="1" applyBorder="1" applyAlignment="1">
      <alignment horizontal="center" vertical="center" wrapText="1"/>
    </xf>
    <xf numFmtId="0" fontId="0" fillId="4" borderId="1" xfId="0" applyFill="1" applyBorder="1" applyAlignment="1">
      <alignment horizontal="center" vertical="center" wrapText="1"/>
    </xf>
    <xf numFmtId="0" fontId="0" fillId="4" borderId="37" xfId="0" applyFill="1" applyBorder="1" applyAlignment="1">
      <alignment horizontal="center" vertical="center" wrapText="1"/>
    </xf>
    <xf numFmtId="165" fontId="0" fillId="4" borderId="59" xfId="2" applyNumberFormat="1" applyFont="1" applyFill="1" applyBorder="1" applyAlignment="1">
      <alignment horizontal="center" vertical="center" wrapText="1"/>
    </xf>
    <xf numFmtId="165" fontId="0" fillId="4" borderId="1" xfId="2" applyNumberFormat="1" applyFont="1" applyFill="1" applyBorder="1" applyAlignment="1">
      <alignment horizontal="center" vertical="center" wrapText="1"/>
    </xf>
    <xf numFmtId="165" fontId="0" fillId="4" borderId="2" xfId="2" applyNumberFormat="1" applyFont="1" applyFill="1" applyBorder="1" applyAlignment="1">
      <alignment horizontal="center" vertical="center" wrapText="1"/>
    </xf>
    <xf numFmtId="0" fontId="2" fillId="10" borderId="18" xfId="0" applyFont="1" applyFill="1" applyBorder="1" applyAlignment="1">
      <alignment vertical="top" wrapText="1"/>
    </xf>
    <xf numFmtId="0" fontId="0" fillId="10" borderId="13" xfId="0" applyFill="1" applyBorder="1" applyAlignment="1">
      <alignment vertical="top" wrapText="1"/>
    </xf>
    <xf numFmtId="0" fontId="0" fillId="10" borderId="20" xfId="0" applyFill="1" applyBorder="1" applyAlignment="1">
      <alignment horizontal="center" vertical="center" wrapText="1"/>
    </xf>
    <xf numFmtId="0" fontId="0" fillId="10" borderId="21" xfId="0" applyFill="1" applyBorder="1" applyAlignment="1">
      <alignment horizontal="center" vertical="center" wrapText="1"/>
    </xf>
    <xf numFmtId="0" fontId="0" fillId="10" borderId="22" xfId="0" applyFill="1" applyBorder="1" applyAlignment="1">
      <alignment horizontal="center" vertical="center" wrapText="1"/>
    </xf>
    <xf numFmtId="0" fontId="0" fillId="10" borderId="21" xfId="0" applyFont="1" applyFill="1" applyBorder="1" applyAlignment="1">
      <alignment horizontal="center" vertical="center" wrapText="1"/>
    </xf>
    <xf numFmtId="165" fontId="0" fillId="10" borderId="60" xfId="2" applyNumberFormat="1" applyFont="1" applyFill="1" applyBorder="1" applyAlignment="1">
      <alignment horizontal="center" vertical="center" wrapText="1"/>
    </xf>
    <xf numFmtId="165" fontId="0" fillId="10" borderId="21" xfId="2" applyNumberFormat="1" applyFont="1" applyFill="1" applyBorder="1" applyAlignment="1">
      <alignment horizontal="center" vertical="center" wrapText="1"/>
    </xf>
    <xf numFmtId="165" fontId="0" fillId="10" borderId="23" xfId="2" applyNumberFormat="1" applyFont="1" applyFill="1" applyBorder="1" applyAlignment="1">
      <alignment horizontal="center" vertical="center" wrapText="1"/>
    </xf>
    <xf numFmtId="165" fontId="2" fillId="6" borderId="13" xfId="2" applyNumberFormat="1" applyFont="1" applyFill="1" applyBorder="1" applyAlignment="1">
      <alignment horizontal="center" vertical="center" wrapText="1"/>
    </xf>
    <xf numFmtId="0" fontId="2" fillId="6" borderId="24" xfId="2" applyNumberFormat="1" applyFont="1" applyFill="1" applyBorder="1" applyAlignment="1">
      <alignment horizontal="center" vertical="center" wrapText="1"/>
    </xf>
    <xf numFmtId="0" fontId="0" fillId="0" borderId="6" xfId="0" applyFill="1" applyBorder="1" applyAlignment="1">
      <alignment horizontal="center" vertical="center" wrapText="1"/>
    </xf>
    <xf numFmtId="0" fontId="0" fillId="0" borderId="15" xfId="0" applyFill="1" applyBorder="1" applyAlignment="1">
      <alignment horizontal="center" vertical="center" wrapText="1"/>
    </xf>
    <xf numFmtId="0" fontId="0" fillId="0" borderId="39" xfId="0" applyFill="1" applyBorder="1" applyAlignment="1">
      <alignment horizontal="center" vertical="center" wrapText="1"/>
    </xf>
    <xf numFmtId="0" fontId="0" fillId="0" borderId="15" xfId="0" applyFont="1" applyFill="1" applyBorder="1" applyAlignment="1">
      <alignment horizontal="center" vertical="center" wrapText="1"/>
    </xf>
    <xf numFmtId="165" fontId="0" fillId="0" borderId="1" xfId="2" applyNumberFormat="1" applyFont="1" applyFill="1" applyBorder="1" applyAlignment="1">
      <alignment horizontal="center" vertical="center" wrapText="1"/>
    </xf>
    <xf numFmtId="165" fontId="0" fillId="0" borderId="15" xfId="2" applyNumberFormat="1" applyFont="1" applyFill="1" applyBorder="1" applyAlignment="1">
      <alignment horizontal="center" vertical="center" wrapText="1"/>
    </xf>
    <xf numFmtId="165" fontId="0" fillId="0" borderId="16" xfId="2" applyNumberFormat="1" applyFont="1" applyFill="1" applyBorder="1" applyAlignment="1">
      <alignment horizontal="center" vertical="center" wrapText="1"/>
    </xf>
    <xf numFmtId="165" fontId="0" fillId="0" borderId="13" xfId="2" applyNumberFormat="1" applyFont="1" applyFill="1" applyBorder="1" applyAlignment="1">
      <alignment vertical="top" wrapText="1"/>
    </xf>
    <xf numFmtId="0" fontId="0" fillId="4" borderId="29" xfId="0" applyFill="1" applyBorder="1" applyAlignment="1">
      <alignment vertical="top" wrapText="1"/>
    </xf>
    <xf numFmtId="0" fontId="0" fillId="4" borderId="31" xfId="0" applyFill="1" applyBorder="1" applyAlignment="1">
      <alignment horizontal="center" vertical="center" wrapText="1"/>
    </xf>
    <xf numFmtId="0" fontId="0" fillId="4" borderId="4" xfId="0" applyFill="1" applyBorder="1" applyAlignment="1">
      <alignment horizontal="center" vertical="center" wrapText="1"/>
    </xf>
    <xf numFmtId="0" fontId="0" fillId="4" borderId="61" xfId="0" applyFill="1" applyBorder="1" applyAlignment="1">
      <alignment horizontal="center" vertical="center" wrapText="1"/>
    </xf>
    <xf numFmtId="165" fontId="0" fillId="4" borderId="62" xfId="2" applyNumberFormat="1" applyFont="1" applyFill="1" applyBorder="1" applyAlignment="1">
      <alignment horizontal="center" vertical="center" wrapText="1"/>
    </xf>
    <xf numFmtId="165" fontId="0" fillId="4" borderId="4" xfId="2" applyNumberFormat="1" applyFont="1" applyFill="1" applyBorder="1" applyAlignment="1">
      <alignment horizontal="center" vertical="center" wrapText="1"/>
    </xf>
    <xf numFmtId="165" fontId="0" fillId="4" borderId="30" xfId="2" applyNumberFormat="1" applyFont="1" applyFill="1" applyBorder="1" applyAlignment="1">
      <alignment horizontal="center" vertical="center" wrapText="1"/>
    </xf>
    <xf numFmtId="0" fontId="2" fillId="10" borderId="25" xfId="0" applyFont="1" applyFill="1" applyBorder="1" applyAlignment="1">
      <alignment vertical="top" wrapText="1"/>
    </xf>
    <xf numFmtId="0" fontId="0" fillId="4" borderId="28" xfId="0" applyFill="1" applyBorder="1" applyAlignment="1">
      <alignment vertical="top" wrapText="1"/>
    </xf>
    <xf numFmtId="165" fontId="0" fillId="0" borderId="58" xfId="2" applyNumberFormat="1" applyFont="1" applyBorder="1" applyAlignment="1">
      <alignment horizontal="center" vertical="center" wrapText="1"/>
    </xf>
    <xf numFmtId="165" fontId="0" fillId="0" borderId="15" xfId="2" applyNumberFormat="1" applyFont="1" applyBorder="1" applyAlignment="1">
      <alignment horizontal="center" vertical="center" wrapText="1"/>
    </xf>
    <xf numFmtId="165" fontId="0" fillId="0" borderId="59" xfId="2" applyNumberFormat="1" applyFont="1" applyBorder="1" applyAlignment="1">
      <alignment horizontal="center" vertical="center" wrapText="1"/>
    </xf>
    <xf numFmtId="165" fontId="0" fillId="0" borderId="1" xfId="2" applyNumberFormat="1" applyFont="1" applyBorder="1" applyAlignment="1">
      <alignment horizontal="center" vertical="center" wrapText="1"/>
    </xf>
    <xf numFmtId="165" fontId="0" fillId="11" borderId="13" xfId="2" applyNumberFormat="1" applyFont="1" applyFill="1" applyBorder="1" applyAlignment="1">
      <alignment horizontal="center" vertical="center" wrapText="1"/>
    </xf>
    <xf numFmtId="0" fontId="0" fillId="11" borderId="24" xfId="2" applyNumberFormat="1" applyFont="1" applyFill="1" applyBorder="1" applyAlignment="1">
      <alignment horizontal="center" vertical="center" wrapText="1"/>
    </xf>
    <xf numFmtId="0" fontId="2" fillId="0" borderId="27" xfId="0" applyFont="1" applyBorder="1" applyAlignment="1">
      <alignment horizontal="left" vertical="top" wrapText="1"/>
    </xf>
    <xf numFmtId="0" fontId="0" fillId="10" borderId="20" xfId="0" applyFill="1" applyBorder="1" applyAlignment="1">
      <alignment vertical="center" wrapText="1"/>
    </xf>
    <xf numFmtId="0" fontId="0" fillId="10" borderId="21" xfId="0" applyFill="1" applyBorder="1" applyAlignment="1">
      <alignment vertical="center" wrapText="1"/>
    </xf>
    <xf numFmtId="0" fontId="0" fillId="10" borderId="22" xfId="0" applyFill="1" applyBorder="1" applyAlignment="1">
      <alignment vertical="center" wrapText="1"/>
    </xf>
    <xf numFmtId="165" fontId="0" fillId="10" borderId="60" xfId="0" applyNumberFormat="1" applyFont="1" applyFill="1" applyBorder="1" applyAlignment="1">
      <alignment horizontal="center" vertical="center" wrapText="1"/>
    </xf>
    <xf numFmtId="165" fontId="0" fillId="10" borderId="21" xfId="0" applyNumberFormat="1" applyFont="1" applyFill="1" applyBorder="1" applyAlignment="1">
      <alignment horizontal="center" vertical="center" wrapText="1"/>
    </xf>
    <xf numFmtId="165" fontId="0" fillId="10" borderId="23" xfId="0" applyNumberFormat="1" applyFont="1" applyFill="1" applyBorder="1" applyAlignment="1">
      <alignment horizontal="center" vertical="center" wrapText="1"/>
    </xf>
    <xf numFmtId="165" fontId="0" fillId="11" borderId="13" xfId="0" applyNumberFormat="1" applyFont="1" applyFill="1" applyBorder="1" applyAlignment="1">
      <alignment horizontal="center" vertical="center" wrapText="1"/>
    </xf>
    <xf numFmtId="0" fontId="0" fillId="11" borderId="24" xfId="0" applyNumberFormat="1" applyFont="1" applyFill="1" applyBorder="1" applyAlignment="1">
      <alignment horizontal="center" vertical="center" wrapText="1"/>
    </xf>
    <xf numFmtId="0" fontId="6" fillId="9" borderId="40" xfId="0" applyFont="1" applyFill="1" applyBorder="1" applyAlignment="1">
      <alignment vertical="top" wrapText="1"/>
    </xf>
    <xf numFmtId="0" fontId="0" fillId="9" borderId="9" xfId="0" applyFont="1" applyFill="1" applyBorder="1" applyAlignment="1">
      <alignment vertical="top" wrapText="1"/>
    </xf>
    <xf numFmtId="0" fontId="0" fillId="9" borderId="35" xfId="0" applyFont="1" applyFill="1" applyBorder="1" applyAlignment="1">
      <alignment vertical="top" wrapText="1"/>
    </xf>
    <xf numFmtId="0" fontId="0" fillId="9" borderId="41" xfId="0" applyFont="1" applyFill="1" applyBorder="1" applyAlignment="1">
      <alignment vertical="top" wrapText="1"/>
    </xf>
    <xf numFmtId="165" fontId="0" fillId="9" borderId="63" xfId="0" applyNumberFormat="1" applyFont="1" applyFill="1" applyBorder="1" applyAlignment="1">
      <alignment vertical="top" wrapText="1"/>
    </xf>
    <xf numFmtId="165" fontId="0" fillId="9" borderId="40" xfId="0" applyNumberFormat="1" applyFont="1" applyFill="1" applyBorder="1" applyAlignment="1">
      <alignment vertical="top" wrapText="1"/>
    </xf>
    <xf numFmtId="165" fontId="0" fillId="9" borderId="13" xfId="0" applyNumberFormat="1" applyFont="1" applyFill="1" applyBorder="1" applyAlignment="1">
      <alignment vertical="top" wrapText="1"/>
    </xf>
    <xf numFmtId="0" fontId="2" fillId="9" borderId="43" xfId="0" applyNumberFormat="1" applyFont="1" applyFill="1" applyBorder="1" applyAlignment="1">
      <alignment vertical="top" wrapText="1"/>
    </xf>
    <xf numFmtId="0" fontId="0" fillId="5" borderId="27" xfId="0" applyFont="1" applyFill="1" applyBorder="1" applyAlignment="1">
      <alignment vertical="top" wrapText="1"/>
    </xf>
    <xf numFmtId="0" fontId="0" fillId="4" borderId="1" xfId="0" applyFont="1" applyFill="1" applyBorder="1" applyAlignment="1">
      <alignment vertical="top"/>
    </xf>
    <xf numFmtId="0" fontId="0" fillId="4" borderId="1" xfId="0" applyFont="1" applyFill="1" applyBorder="1" applyAlignment="1">
      <alignment horizontal="left" vertical="top" wrapText="1"/>
    </xf>
    <xf numFmtId="0" fontId="0" fillId="0" borderId="1" xfId="0" applyBorder="1" applyAlignment="1">
      <alignment vertical="top"/>
    </xf>
    <xf numFmtId="0" fontId="2" fillId="4" borderId="43" xfId="0" applyFont="1" applyFill="1" applyBorder="1" applyAlignment="1">
      <alignment horizontal="center" wrapText="1"/>
    </xf>
    <xf numFmtId="0" fontId="2" fillId="4" borderId="1" xfId="0" applyFont="1" applyFill="1" applyBorder="1" applyAlignment="1">
      <alignment wrapText="1"/>
    </xf>
    <xf numFmtId="0" fontId="8" fillId="5" borderId="24" xfId="1" applyNumberFormat="1" applyFont="1" applyFill="1" applyBorder="1" applyAlignment="1">
      <alignment horizontal="center" vertical="center" wrapText="1"/>
    </xf>
    <xf numFmtId="165" fontId="2" fillId="5" borderId="13" xfId="1" applyNumberFormat="1" applyFont="1" applyFill="1" applyBorder="1" applyAlignment="1">
      <alignment horizontal="center" vertical="center" wrapText="1"/>
    </xf>
    <xf numFmtId="0" fontId="2" fillId="5" borderId="24" xfId="1" applyNumberFormat="1" applyFont="1" applyFill="1" applyBorder="1" applyAlignment="1">
      <alignment horizontal="center" vertical="center" wrapText="1"/>
    </xf>
    <xf numFmtId="166" fontId="2" fillId="5" borderId="18" xfId="0" applyNumberFormat="1" applyFont="1" applyFill="1" applyBorder="1" applyAlignment="1">
      <alignment vertical="top" wrapText="1"/>
    </xf>
    <xf numFmtId="165" fontId="2" fillId="5" borderId="19" xfId="1" applyNumberFormat="1" applyFont="1" applyFill="1" applyBorder="1" applyAlignment="1">
      <alignment horizontal="center" vertical="center" wrapText="1"/>
    </xf>
    <xf numFmtId="0" fontId="0" fillId="4" borderId="13" xfId="0" applyFill="1" applyBorder="1" applyAlignment="1">
      <alignment horizontal="center" vertical="center" wrapText="1"/>
    </xf>
    <xf numFmtId="165" fontId="0" fillId="4" borderId="13" xfId="2" applyNumberFormat="1" applyFont="1" applyFill="1" applyBorder="1" applyAlignment="1">
      <alignment horizontal="center" vertical="center" wrapText="1"/>
    </xf>
    <xf numFmtId="0" fontId="0" fillId="4" borderId="13" xfId="0" applyFont="1" applyFill="1" applyBorder="1" applyAlignment="1">
      <alignment vertical="top" wrapText="1"/>
    </xf>
    <xf numFmtId="165" fontId="0" fillId="4" borderId="13" xfId="0" applyNumberFormat="1" applyFont="1" applyFill="1" applyBorder="1" applyAlignment="1">
      <alignment horizontal="center" vertical="center" wrapText="1"/>
    </xf>
    <xf numFmtId="165" fontId="0" fillId="4" borderId="13" xfId="2" applyNumberFormat="1" applyFont="1" applyFill="1" applyBorder="1" applyAlignment="1">
      <alignment vertical="center" wrapText="1"/>
    </xf>
    <xf numFmtId="0" fontId="0" fillId="0" borderId="31" xfId="0" applyBorder="1" applyAlignment="1">
      <alignment horizontal="center" vertical="center" wrapText="1"/>
    </xf>
    <xf numFmtId="0" fontId="0" fillId="0" borderId="4" xfId="0" applyBorder="1" applyAlignment="1">
      <alignment horizontal="center" vertical="center" wrapText="1"/>
    </xf>
    <xf numFmtId="0" fontId="0" fillId="0" borderId="61" xfId="0" applyBorder="1" applyAlignment="1">
      <alignment horizontal="center" vertical="center" wrapText="1"/>
    </xf>
    <xf numFmtId="0" fontId="0" fillId="4" borderId="27" xfId="0" applyFill="1" applyBorder="1" applyAlignment="1">
      <alignment vertical="top" wrapText="1"/>
    </xf>
    <xf numFmtId="0" fontId="0" fillId="4" borderId="33" xfId="0" applyFill="1" applyBorder="1" applyAlignment="1">
      <alignment horizontal="center" vertical="center" wrapText="1"/>
    </xf>
    <xf numFmtId="0" fontId="0" fillId="4" borderId="7" xfId="0" applyFill="1" applyBorder="1" applyAlignment="1">
      <alignment horizontal="center" vertical="center" wrapText="1"/>
    </xf>
    <xf numFmtId="0" fontId="0" fillId="4" borderId="65" xfId="0" applyFill="1" applyBorder="1" applyAlignment="1">
      <alignment horizontal="center" vertical="center" wrapText="1"/>
    </xf>
    <xf numFmtId="0" fontId="0" fillId="4" borderId="1" xfId="0" applyFill="1" applyBorder="1" applyAlignment="1">
      <alignment vertical="top" wrapText="1"/>
    </xf>
    <xf numFmtId="0" fontId="0" fillId="4" borderId="14" xfId="0" quotePrefix="1" applyFont="1" applyFill="1" applyBorder="1" applyAlignment="1">
      <alignment horizontal="center" vertical="center" wrapText="1"/>
    </xf>
    <xf numFmtId="0" fontId="0" fillId="0" borderId="10" xfId="2" quotePrefix="1" applyNumberFormat="1" applyFont="1" applyBorder="1" applyAlignment="1">
      <alignment horizontal="center" vertical="center" wrapText="1"/>
    </xf>
    <xf numFmtId="165" fontId="0" fillId="4" borderId="18" xfId="2" applyNumberFormat="1" applyFont="1" applyFill="1" applyBorder="1" applyAlignment="1">
      <alignment horizontal="center" vertical="center" wrapText="1"/>
    </xf>
    <xf numFmtId="165" fontId="0" fillId="4" borderId="5" xfId="2" applyNumberFormat="1" applyFont="1" applyFill="1" applyBorder="1" applyAlignment="1">
      <alignment horizontal="center" vertical="center" wrapText="1"/>
    </xf>
    <xf numFmtId="0" fontId="0" fillId="4" borderId="3" xfId="0" applyFont="1" applyFill="1" applyBorder="1" applyAlignment="1">
      <alignment horizontal="center" vertical="center" wrapText="1"/>
    </xf>
    <xf numFmtId="0" fontId="0" fillId="4" borderId="2" xfId="0" applyFont="1" applyFill="1" applyBorder="1" applyAlignment="1">
      <alignment horizontal="center" vertical="center" wrapText="1"/>
    </xf>
    <xf numFmtId="165" fontId="0" fillId="4" borderId="4" xfId="1" applyNumberFormat="1" applyFont="1" applyFill="1" applyBorder="1" applyAlignment="1">
      <alignment horizontal="center" vertical="center" wrapText="1"/>
    </xf>
    <xf numFmtId="0" fontId="0" fillId="0" borderId="29" xfId="0" applyBorder="1" applyAlignment="1">
      <alignment vertical="top" wrapText="1"/>
    </xf>
    <xf numFmtId="165" fontId="0" fillId="4" borderId="30" xfId="1" applyNumberFormat="1" applyFont="1" applyFill="1" applyBorder="1" applyAlignment="1">
      <alignment horizontal="center" vertical="center" wrapText="1"/>
    </xf>
    <xf numFmtId="165" fontId="0" fillId="0" borderId="30" xfId="1" applyNumberFormat="1" applyFont="1" applyBorder="1" applyAlignment="1">
      <alignment horizontal="center" vertical="center" wrapText="1"/>
    </xf>
    <xf numFmtId="0" fontId="0" fillId="5" borderId="1" xfId="0" applyFill="1" applyBorder="1" applyAlignment="1">
      <alignment vertical="top" wrapText="1"/>
    </xf>
    <xf numFmtId="0" fontId="0" fillId="5" borderId="1" xfId="0" applyFill="1" applyBorder="1" applyAlignment="1">
      <alignment vertical="center" wrapText="1"/>
    </xf>
    <xf numFmtId="0" fontId="0" fillId="5" borderId="1" xfId="0" applyFill="1" applyBorder="1" applyAlignment="1">
      <alignment horizontal="center" vertical="center" wrapText="1"/>
    </xf>
    <xf numFmtId="0" fontId="0" fillId="5" borderId="1" xfId="0" applyFont="1" applyFill="1" applyBorder="1" applyAlignment="1">
      <alignment horizontal="center" vertical="center" wrapText="1"/>
    </xf>
    <xf numFmtId="165" fontId="0" fillId="5" borderId="1" xfId="0" applyNumberFormat="1" applyFont="1" applyFill="1" applyBorder="1" applyAlignment="1">
      <alignment horizontal="center" vertical="center" wrapText="1"/>
    </xf>
    <xf numFmtId="0" fontId="0" fillId="5" borderId="0" xfId="0" applyFill="1"/>
    <xf numFmtId="0" fontId="2" fillId="12" borderId="1" xfId="0" applyFont="1" applyFill="1" applyBorder="1" applyAlignment="1">
      <alignment vertical="top" wrapText="1"/>
    </xf>
    <xf numFmtId="0" fontId="0" fillId="12" borderId="1" xfId="0" applyFill="1" applyBorder="1" applyAlignment="1">
      <alignment vertical="top" wrapText="1"/>
    </xf>
    <xf numFmtId="0" fontId="0" fillId="12" borderId="1" xfId="0" applyFill="1" applyBorder="1" applyAlignment="1">
      <alignment vertical="center" wrapText="1"/>
    </xf>
    <xf numFmtId="0" fontId="0" fillId="12" borderId="1" xfId="0" applyFill="1" applyBorder="1" applyAlignment="1">
      <alignment horizontal="center" vertical="center" wrapText="1"/>
    </xf>
    <xf numFmtId="0" fontId="0" fillId="12" borderId="1" xfId="0" applyFont="1" applyFill="1" applyBorder="1" applyAlignment="1">
      <alignment horizontal="center" vertical="center" wrapText="1"/>
    </xf>
    <xf numFmtId="165" fontId="0" fillId="12" borderId="1" xfId="0" applyNumberFormat="1" applyFont="1" applyFill="1" applyBorder="1" applyAlignment="1">
      <alignment horizontal="center" vertical="center" wrapText="1"/>
    </xf>
    <xf numFmtId="165" fontId="2" fillId="12" borderId="1" xfId="1" applyNumberFormat="1" applyFont="1" applyFill="1" applyBorder="1" applyAlignment="1">
      <alignment horizontal="center" vertical="center" wrapText="1"/>
    </xf>
    <xf numFmtId="0" fontId="2" fillId="12" borderId="1" xfId="1" applyNumberFormat="1" applyFont="1" applyFill="1" applyBorder="1" applyAlignment="1">
      <alignment horizontal="center" vertical="center" wrapText="1"/>
    </xf>
    <xf numFmtId="165" fontId="2" fillId="5" borderId="1" xfId="1" applyNumberFormat="1" applyFont="1" applyFill="1" applyBorder="1" applyAlignment="1">
      <alignment horizontal="center" vertical="center" wrapText="1"/>
    </xf>
    <xf numFmtId="0" fontId="2" fillId="5" borderId="1" xfId="1" applyNumberFormat="1" applyFont="1" applyFill="1" applyBorder="1" applyAlignment="1">
      <alignment horizontal="center" vertical="center" wrapText="1"/>
    </xf>
    <xf numFmtId="0" fontId="2" fillId="2" borderId="1" xfId="0" applyFont="1" applyFill="1" applyBorder="1" applyAlignment="1">
      <alignment horizontal="center" wrapText="1"/>
    </xf>
    <xf numFmtId="0" fontId="0" fillId="0" borderId="10" xfId="1" applyNumberFormat="1" applyFont="1" applyBorder="1" applyAlignment="1">
      <alignment horizontal="center" vertical="top" wrapText="1"/>
    </xf>
    <xf numFmtId="0" fontId="5" fillId="0" borderId="64" xfId="0" applyFont="1" applyBorder="1" applyAlignment="1">
      <alignment vertical="top" wrapText="1"/>
    </xf>
    <xf numFmtId="0" fontId="0" fillId="0" borderId="66" xfId="0" applyBorder="1" applyAlignment="1">
      <alignment vertical="top" wrapText="1"/>
    </xf>
    <xf numFmtId="0" fontId="0" fillId="0" borderId="30" xfId="0" applyBorder="1" applyAlignment="1">
      <alignment horizontal="center" vertical="center" wrapText="1"/>
    </xf>
    <xf numFmtId="165" fontId="0" fillId="4" borderId="13" xfId="1" applyNumberFormat="1" applyFont="1" applyFill="1" applyBorder="1" applyAlignment="1">
      <alignment vertical="center" wrapText="1"/>
    </xf>
    <xf numFmtId="165" fontId="0" fillId="0" borderId="1" xfId="1" applyNumberFormat="1" applyFont="1" applyBorder="1" applyAlignment="1">
      <alignment vertical="center" wrapText="1"/>
    </xf>
    <xf numFmtId="0" fontId="2" fillId="4" borderId="25" xfId="0" applyFont="1" applyFill="1" applyBorder="1" applyAlignment="1">
      <alignment vertical="top" wrapText="1"/>
    </xf>
    <xf numFmtId="0" fontId="0" fillId="4" borderId="8" xfId="0" applyFill="1" applyBorder="1" applyAlignment="1">
      <alignment horizontal="center" vertical="center" wrapText="1"/>
    </xf>
    <xf numFmtId="0" fontId="0" fillId="4" borderId="8" xfId="0" applyFont="1" applyFill="1" applyBorder="1" applyAlignment="1">
      <alignment horizontal="center" vertical="center" wrapText="1"/>
    </xf>
    <xf numFmtId="165" fontId="0" fillId="4" borderId="8" xfId="1" applyNumberFormat="1" applyFont="1" applyFill="1" applyBorder="1" applyAlignment="1">
      <alignment horizontal="center" vertical="center" wrapText="1"/>
    </xf>
    <xf numFmtId="165" fontId="2" fillId="4" borderId="0" xfId="1" applyNumberFormat="1" applyFont="1" applyFill="1" applyBorder="1" applyAlignment="1">
      <alignment horizontal="center" vertical="center" wrapText="1"/>
    </xf>
    <xf numFmtId="0" fontId="2" fillId="4" borderId="10" xfId="1" applyNumberFormat="1" applyFont="1" applyFill="1" applyBorder="1" applyAlignment="1">
      <alignment horizontal="center" vertical="center" wrapText="1"/>
    </xf>
    <xf numFmtId="0" fontId="10" fillId="4" borderId="1" xfId="0" applyFont="1" applyFill="1" applyBorder="1" applyAlignment="1">
      <alignment vertical="top" wrapText="1"/>
    </xf>
    <xf numFmtId="0" fontId="0" fillId="0" borderId="0" xfId="0" applyAlignment="1">
      <alignment wrapText="1"/>
    </xf>
    <xf numFmtId="165" fontId="11" fillId="7" borderId="40" xfId="0" applyNumberFormat="1" applyFont="1" applyFill="1" applyBorder="1" applyAlignment="1">
      <alignment vertical="top" wrapText="1"/>
    </xf>
    <xf numFmtId="165" fontId="11" fillId="7" borderId="13" xfId="0" applyNumberFormat="1" applyFont="1" applyFill="1" applyBorder="1" applyAlignment="1">
      <alignment vertical="top" wrapText="1"/>
    </xf>
    <xf numFmtId="0" fontId="12" fillId="7" borderId="28" xfId="0" applyFont="1" applyFill="1" applyBorder="1" applyAlignment="1">
      <alignment vertical="top" wrapText="1"/>
    </xf>
    <xf numFmtId="0" fontId="0" fillId="0" borderId="1" xfId="0" applyFill="1" applyBorder="1"/>
    <xf numFmtId="0" fontId="0" fillId="0" borderId="1" xfId="0" applyBorder="1"/>
    <xf numFmtId="0" fontId="0" fillId="0" borderId="1" xfId="0" applyBorder="1" applyAlignment="1">
      <alignment vertical="center" wrapText="1"/>
    </xf>
    <xf numFmtId="0" fontId="17" fillId="0" borderId="1" xfId="0" applyFont="1" applyBorder="1" applyAlignment="1">
      <alignment horizontal="center" vertical="center" wrapText="1"/>
    </xf>
    <xf numFmtId="0" fontId="0" fillId="0" borderId="1" xfId="0" applyFill="1" applyBorder="1" applyAlignment="1">
      <alignment vertical="center" wrapText="1"/>
    </xf>
    <xf numFmtId="0" fontId="15" fillId="0" borderId="1" xfId="0" applyFont="1" applyBorder="1" applyAlignment="1">
      <alignment vertical="center" wrapText="1"/>
    </xf>
    <xf numFmtId="0" fontId="17" fillId="0" borderId="1" xfId="0" applyFont="1" applyFill="1" applyBorder="1" applyAlignment="1">
      <alignment horizontal="center" vertical="center" wrapText="1"/>
    </xf>
    <xf numFmtId="0" fontId="18" fillId="14" borderId="62" xfId="0" applyFont="1" applyFill="1" applyBorder="1" applyAlignment="1">
      <alignment horizontal="center" vertical="center"/>
    </xf>
    <xf numFmtId="0" fontId="18" fillId="14" borderId="4" xfId="0" applyFont="1" applyFill="1" applyBorder="1" applyAlignment="1">
      <alignment horizontal="center" vertical="center"/>
    </xf>
    <xf numFmtId="0" fontId="18" fillId="14" borderId="61" xfId="0" applyFont="1" applyFill="1" applyBorder="1" applyAlignment="1">
      <alignment horizontal="center" vertical="center"/>
    </xf>
    <xf numFmtId="0" fontId="0" fillId="0" borderId="1" xfId="0" applyBorder="1" applyAlignment="1">
      <alignment vertical="center"/>
    </xf>
    <xf numFmtId="0" fontId="0" fillId="0" borderId="1" xfId="0" applyFill="1" applyBorder="1" applyAlignment="1">
      <alignment vertical="center"/>
    </xf>
    <xf numFmtId="0" fontId="0" fillId="14" borderId="1" xfId="0" applyFill="1" applyBorder="1"/>
    <xf numFmtId="0" fontId="24" fillId="0" borderId="0" xfId="0" applyFont="1" applyAlignment="1">
      <alignment horizontal="center"/>
    </xf>
    <xf numFmtId="43" fontId="15" fillId="0" borderId="1" xfId="2" applyFont="1" applyBorder="1" applyAlignment="1">
      <alignment vertical="center" wrapText="1"/>
    </xf>
    <xf numFmtId="43" fontId="2" fillId="15" borderId="1" xfId="2" applyFont="1" applyFill="1" applyBorder="1"/>
    <xf numFmtId="0" fontId="0" fillId="4" borderId="1" xfId="0" applyFill="1" applyBorder="1"/>
    <xf numFmtId="0" fontId="0" fillId="14" borderId="1" xfId="0" applyFill="1" applyBorder="1" applyAlignment="1">
      <alignment horizontal="center" vertical="center" wrapText="1"/>
    </xf>
    <xf numFmtId="0" fontId="0" fillId="14" borderId="0" xfId="0" applyFill="1"/>
    <xf numFmtId="0" fontId="0" fillId="0" borderId="1" xfId="2" quotePrefix="1" applyNumberFormat="1" applyFont="1" applyBorder="1" applyAlignment="1">
      <alignment horizontal="right" vertical="top" wrapText="1"/>
    </xf>
    <xf numFmtId="166" fontId="0" fillId="0" borderId="0" xfId="0" applyNumberFormat="1"/>
    <xf numFmtId="0" fontId="0" fillId="14" borderId="4" xfId="0" applyFill="1" applyBorder="1"/>
    <xf numFmtId="0" fontId="0" fillId="0" borderId="24" xfId="0" applyBorder="1" applyAlignment="1"/>
    <xf numFmtId="165" fontId="6" fillId="0" borderId="18" xfId="0" applyNumberFormat="1" applyFont="1" applyBorder="1" applyAlignment="1"/>
    <xf numFmtId="0" fontId="29" fillId="9" borderId="1" xfId="0" applyFont="1" applyFill="1" applyBorder="1" applyAlignment="1" applyProtection="1">
      <alignment horizontal="center" vertical="center" wrapText="1"/>
    </xf>
    <xf numFmtId="0" fontId="29" fillId="9" borderId="4" xfId="0" applyFont="1" applyFill="1" applyBorder="1" applyAlignment="1" applyProtection="1">
      <alignment horizontal="center" vertical="center" wrapText="1"/>
    </xf>
    <xf numFmtId="0" fontId="11" fillId="0" borderId="1" xfId="0" applyFont="1" applyBorder="1" applyAlignment="1">
      <alignment vertical="center" wrapText="1"/>
    </xf>
    <xf numFmtId="0" fontId="11" fillId="0" borderId="7" xfId="0" applyFont="1" applyFill="1" applyBorder="1" applyAlignment="1">
      <alignment vertical="center" wrapText="1"/>
    </xf>
    <xf numFmtId="0" fontId="11" fillId="0" borderId="1" xfId="0" applyFont="1" applyFill="1" applyBorder="1" applyAlignment="1">
      <alignment vertical="center" wrapText="1"/>
    </xf>
    <xf numFmtId="0" fontId="10" fillId="0" borderId="1" xfId="0" applyFont="1" applyBorder="1" applyAlignment="1">
      <alignment vertical="center" wrapText="1"/>
    </xf>
    <xf numFmtId="0" fontId="11" fillId="4" borderId="1" xfId="0" applyFont="1" applyFill="1" applyBorder="1" applyAlignment="1">
      <alignment vertical="top" wrapText="1"/>
    </xf>
    <xf numFmtId="0" fontId="11" fillId="0" borderId="1" xfId="0" applyFont="1" applyBorder="1"/>
    <xf numFmtId="0" fontId="26" fillId="0" borderId="0" xfId="0" applyFont="1" applyAlignment="1">
      <alignment horizontal="center"/>
    </xf>
    <xf numFmtId="0" fontId="28" fillId="0" borderId="21" xfId="0" applyFont="1" applyBorder="1" applyAlignment="1">
      <alignment horizontal="left"/>
    </xf>
    <xf numFmtId="0" fontId="28" fillId="0" borderId="22" xfId="0" applyFont="1" applyBorder="1" applyAlignment="1">
      <alignment horizontal="left"/>
    </xf>
    <xf numFmtId="0" fontId="2" fillId="0" borderId="1" xfId="0" applyFont="1" applyBorder="1" applyAlignment="1">
      <alignment horizontal="left" vertical="top" wrapText="1"/>
    </xf>
    <xf numFmtId="0" fontId="0" fillId="18" borderId="1" xfId="0" applyFill="1" applyBorder="1"/>
    <xf numFmtId="0" fontId="0" fillId="19" borderId="1" xfId="0" applyFill="1" applyBorder="1"/>
    <xf numFmtId="0" fontId="0" fillId="4" borderId="0" xfId="0" applyFill="1"/>
    <xf numFmtId="0" fontId="0" fillId="4" borderId="4" xfId="0" applyFill="1" applyBorder="1"/>
    <xf numFmtId="0" fontId="0" fillId="14" borderId="0" xfId="0" applyFill="1" applyBorder="1" applyAlignment="1">
      <alignment horizontal="center" vertical="center" wrapText="1"/>
    </xf>
    <xf numFmtId="0" fontId="11" fillId="0" borderId="1" xfId="0" applyFont="1" applyBorder="1" applyAlignment="1">
      <alignment vertical="top" wrapText="1"/>
    </xf>
    <xf numFmtId="0" fontId="11" fillId="0" borderId="1" xfId="0" applyFont="1" applyFill="1" applyBorder="1" applyAlignment="1">
      <alignment vertical="top" wrapText="1"/>
    </xf>
    <xf numFmtId="0" fontId="11" fillId="0" borderId="1" xfId="0" applyFont="1" applyBorder="1" applyAlignment="1">
      <alignment wrapText="1"/>
    </xf>
    <xf numFmtId="39" fontId="0" fillId="0" borderId="1" xfId="2" applyNumberFormat="1" applyFont="1" applyBorder="1" applyAlignment="1">
      <alignment vertical="center" wrapText="1"/>
    </xf>
    <xf numFmtId="168" fontId="0" fillId="0" borderId="1" xfId="2" applyNumberFormat="1" applyFont="1" applyBorder="1" applyAlignment="1">
      <alignment vertical="center" wrapText="1"/>
    </xf>
    <xf numFmtId="2" fontId="15" fillId="0" borderId="1" xfId="2" applyNumberFormat="1" applyFont="1" applyBorder="1" applyAlignment="1">
      <alignment vertical="center" wrapText="1"/>
    </xf>
    <xf numFmtId="167" fontId="15" fillId="0" borderId="1" xfId="2" applyNumberFormat="1" applyFont="1" applyBorder="1" applyAlignment="1">
      <alignment vertical="center" wrapText="1"/>
    </xf>
    <xf numFmtId="2" fontId="0" fillId="0" borderId="1" xfId="2" applyNumberFormat="1" applyFont="1" applyBorder="1" applyAlignment="1">
      <alignment vertical="center" wrapText="1"/>
    </xf>
    <xf numFmtId="43" fontId="0" fillId="0" borderId="0" xfId="0" applyNumberFormat="1"/>
    <xf numFmtId="39" fontId="0" fillId="0" borderId="1" xfId="2" applyNumberFormat="1" applyFont="1" applyBorder="1" applyAlignment="1">
      <alignment horizontal="right" vertical="center" wrapText="1"/>
    </xf>
    <xf numFmtId="168" fontId="0" fillId="0" borderId="1" xfId="2" applyNumberFormat="1" applyFont="1" applyBorder="1" applyAlignment="1">
      <alignment horizontal="right"/>
    </xf>
    <xf numFmtId="0" fontId="11" fillId="4" borderId="7" xfId="0" applyFont="1" applyFill="1" applyBorder="1" applyAlignment="1">
      <alignment vertical="center" wrapText="1"/>
    </xf>
    <xf numFmtId="166" fontId="0" fillId="4" borderId="1" xfId="2" applyNumberFormat="1" applyFont="1" applyFill="1" applyBorder="1" applyAlignment="1">
      <alignment horizontal="center" vertical="center" wrapText="1"/>
    </xf>
    <xf numFmtId="166" fontId="0" fillId="4" borderId="1" xfId="2" quotePrefix="1" applyNumberFormat="1" applyFont="1" applyFill="1" applyBorder="1" applyAlignment="1">
      <alignment horizontal="right" vertical="top" wrapText="1"/>
    </xf>
    <xf numFmtId="166" fontId="0" fillId="0" borderId="1" xfId="2" quotePrefix="1" applyNumberFormat="1" applyFont="1" applyBorder="1" applyAlignment="1">
      <alignment horizontal="right" vertical="top" wrapText="1"/>
    </xf>
    <xf numFmtId="0" fontId="28" fillId="0" borderId="0" xfId="0" applyFont="1" applyBorder="1" applyAlignment="1">
      <alignment horizontal="left"/>
    </xf>
    <xf numFmtId="0" fontId="28" fillId="0" borderId="20" xfId="0" applyFont="1" applyBorder="1" applyAlignment="1">
      <alignment horizontal="left"/>
    </xf>
    <xf numFmtId="0" fontId="11" fillId="0" borderId="4" xfId="0" applyFont="1" applyBorder="1" applyAlignment="1">
      <alignment wrapText="1"/>
    </xf>
    <xf numFmtId="0" fontId="35" fillId="0" borderId="0" xfId="0" applyFont="1" applyAlignment="1">
      <alignment horizontal="left"/>
    </xf>
    <xf numFmtId="0" fontId="0" fillId="4" borderId="1" xfId="0" applyFill="1" applyBorder="1" applyAlignment="1">
      <alignment vertical="center"/>
    </xf>
    <xf numFmtId="0" fontId="15" fillId="0" borderId="11" xfId="0" applyFont="1" applyBorder="1" applyAlignment="1">
      <alignment wrapText="1"/>
    </xf>
    <xf numFmtId="0" fontId="15" fillId="0" borderId="1" xfId="0" applyFont="1" applyBorder="1"/>
    <xf numFmtId="0" fontId="37" fillId="0" borderId="11" xfId="0" applyFont="1" applyBorder="1" applyAlignment="1">
      <alignment horizontal="center" vertical="center" wrapText="1"/>
    </xf>
    <xf numFmtId="0" fontId="37" fillId="0" borderId="1" xfId="0" applyFont="1" applyBorder="1" applyAlignment="1">
      <alignment horizontal="center" vertical="center" wrapText="1"/>
    </xf>
    <xf numFmtId="0" fontId="0" fillId="0" borderId="0" xfId="0" applyAlignment="1">
      <alignment horizontal="left"/>
    </xf>
    <xf numFmtId="0" fontId="10" fillId="4" borderId="1" xfId="0" applyFont="1" applyFill="1" applyBorder="1" applyAlignment="1">
      <alignment vertical="center" wrapText="1"/>
    </xf>
    <xf numFmtId="0" fontId="37" fillId="0" borderId="1" xfId="0" applyFont="1" applyBorder="1" applyAlignment="1">
      <alignment horizontal="left" vertical="center" wrapText="1"/>
    </xf>
    <xf numFmtId="0" fontId="37" fillId="0" borderId="1" xfId="0" applyFont="1" applyBorder="1" applyAlignment="1">
      <alignment vertical="center" wrapText="1"/>
    </xf>
    <xf numFmtId="0" fontId="15" fillId="0" borderId="1" xfId="0" applyFont="1" applyBorder="1" applyAlignment="1">
      <alignment vertical="center"/>
    </xf>
    <xf numFmtId="0" fontId="37" fillId="0" borderId="1" xfId="0" applyFont="1" applyBorder="1" applyAlignment="1">
      <alignment horizontal="right" vertical="center" wrapText="1"/>
    </xf>
    <xf numFmtId="0" fontId="15" fillId="0" borderId="1" xfId="0" applyFont="1" applyBorder="1" applyAlignment="1">
      <alignment horizontal="left" vertical="center"/>
    </xf>
    <xf numFmtId="0" fontId="15" fillId="0" borderId="1" xfId="0" applyFont="1" applyBorder="1" applyAlignment="1">
      <alignment wrapText="1"/>
    </xf>
    <xf numFmtId="0" fontId="15" fillId="0" borderId="47" xfId="0" applyFont="1" applyBorder="1"/>
    <xf numFmtId="0" fontId="15" fillId="0" borderId="47" xfId="0" applyFont="1" applyBorder="1" applyAlignment="1">
      <alignment vertical="center"/>
    </xf>
    <xf numFmtId="0" fontId="15" fillId="0" borderId="47" xfId="0" applyFont="1" applyBorder="1" applyAlignment="1">
      <alignment horizontal="left" vertical="center"/>
    </xf>
    <xf numFmtId="0" fontId="29" fillId="0" borderId="1" xfId="0" applyFont="1" applyBorder="1" applyAlignment="1">
      <alignment horizontal="center" vertical="center"/>
    </xf>
    <xf numFmtId="0" fontId="29" fillId="0" borderId="15" xfId="0" applyFont="1" applyBorder="1" applyAlignment="1">
      <alignment horizontal="center" vertical="center"/>
    </xf>
    <xf numFmtId="0" fontId="15" fillId="0" borderId="6" xfId="0" applyFont="1" applyBorder="1"/>
    <xf numFmtId="0" fontId="15" fillId="0" borderId="15" xfId="0" quotePrefix="1" applyFont="1" applyBorder="1"/>
    <xf numFmtId="0" fontId="15" fillId="0" borderId="15" xfId="0" applyFont="1" applyBorder="1"/>
    <xf numFmtId="0" fontId="15" fillId="0" borderId="15" xfId="0" applyFont="1" applyBorder="1" applyAlignment="1">
      <alignment wrapText="1"/>
    </xf>
    <xf numFmtId="0" fontId="37" fillId="0" borderId="15" xfId="0" applyFont="1" applyBorder="1" applyAlignment="1">
      <alignment horizontal="center" vertical="center" wrapText="1"/>
    </xf>
    <xf numFmtId="0" fontId="37" fillId="0" borderId="15" xfId="0" applyFont="1" applyBorder="1" applyAlignment="1">
      <alignment horizontal="right" vertical="center" wrapText="1"/>
    </xf>
    <xf numFmtId="0" fontId="37" fillId="0" borderId="15" xfId="0" applyFont="1" applyBorder="1" applyAlignment="1">
      <alignment horizontal="left" vertical="center" wrapText="1"/>
    </xf>
    <xf numFmtId="0" fontId="37" fillId="0" borderId="7" xfId="0" applyFont="1" applyFill="1" applyBorder="1" applyAlignment="1">
      <alignment horizontal="center" vertical="center" wrapText="1"/>
    </xf>
    <xf numFmtId="1" fontId="11" fillId="7" borderId="1" xfId="0" applyNumberFormat="1" applyFont="1" applyFill="1" applyBorder="1" applyAlignment="1" applyProtection="1">
      <alignment horizontal="center" vertical="center" wrapText="1"/>
      <protection locked="0"/>
    </xf>
    <xf numFmtId="0" fontId="0" fillId="7" borderId="1" xfId="0" applyFill="1" applyBorder="1" applyAlignment="1">
      <alignment wrapText="1"/>
    </xf>
    <xf numFmtId="1" fontId="30" fillId="7" borderId="1" xfId="0" applyNumberFormat="1" applyFont="1" applyFill="1" applyBorder="1" applyAlignment="1" applyProtection="1">
      <alignment horizontal="right" vertical="center" wrapText="1"/>
      <protection locked="0"/>
    </xf>
    <xf numFmtId="0" fontId="30" fillId="7" borderId="1" xfId="0" applyNumberFormat="1" applyFont="1" applyFill="1" applyBorder="1" applyAlignment="1" applyProtection="1">
      <alignment vertical="center" wrapText="1"/>
      <protection locked="0"/>
    </xf>
    <xf numFmtId="9" fontId="30" fillId="7" borderId="1" xfId="0" applyNumberFormat="1" applyFont="1" applyFill="1" applyBorder="1" applyAlignment="1" applyProtection="1">
      <alignment horizontal="right" vertical="center" wrapText="1"/>
      <protection locked="0"/>
    </xf>
    <xf numFmtId="9" fontId="31" fillId="7" borderId="1" xfId="3" applyFont="1" applyFill="1" applyBorder="1" applyAlignment="1" applyProtection="1">
      <alignment horizontal="right" vertical="center" wrapText="1"/>
      <protection locked="0"/>
    </xf>
    <xf numFmtId="1" fontId="30" fillId="7" borderId="1" xfId="0" quotePrefix="1" applyNumberFormat="1" applyFont="1" applyFill="1" applyBorder="1" applyAlignment="1" applyProtection="1">
      <alignment horizontal="right" vertical="center" wrapText="1"/>
      <protection locked="0"/>
    </xf>
    <xf numFmtId="1" fontId="31" fillId="7" borderId="1" xfId="0" quotePrefix="1" applyNumberFormat="1" applyFont="1" applyFill="1" applyBorder="1" applyAlignment="1" applyProtection="1">
      <alignment horizontal="right" vertical="center" wrapText="1"/>
      <protection locked="0"/>
    </xf>
    <xf numFmtId="1" fontId="31" fillId="7" borderId="1" xfId="0" applyNumberFormat="1" applyFont="1" applyFill="1" applyBorder="1" applyAlignment="1" applyProtection="1">
      <alignment horizontal="right" vertical="center" wrapText="1"/>
      <protection locked="0"/>
    </xf>
    <xf numFmtId="0" fontId="0" fillId="7" borderId="0" xfId="0" applyFill="1"/>
    <xf numFmtId="0" fontId="0" fillId="0" borderId="15" xfId="0" applyBorder="1" applyAlignment="1">
      <alignment vertical="center" wrapText="1"/>
    </xf>
    <xf numFmtId="0" fontId="0" fillId="14" borderId="15" xfId="0" applyFill="1" applyBorder="1"/>
    <xf numFmtId="0" fontId="0" fillId="0" borderId="15" xfId="0" applyFill="1" applyBorder="1"/>
    <xf numFmtId="166" fontId="0" fillId="4" borderId="15" xfId="2" applyNumberFormat="1" applyFont="1" applyFill="1" applyBorder="1" applyAlignment="1">
      <alignment horizontal="center" vertical="center" wrapText="1"/>
    </xf>
    <xf numFmtId="0" fontId="0" fillId="0" borderId="15" xfId="2" quotePrefix="1" applyNumberFormat="1" applyFont="1" applyBorder="1" applyAlignment="1">
      <alignment horizontal="right" vertical="top" wrapText="1"/>
    </xf>
    <xf numFmtId="0" fontId="2" fillId="8" borderId="1" xfId="0" applyFont="1" applyFill="1" applyBorder="1" applyAlignment="1">
      <alignment horizontal="center" wrapText="1"/>
    </xf>
    <xf numFmtId="0" fontId="0" fillId="8" borderId="1" xfId="0" applyFont="1" applyFill="1" applyBorder="1" applyAlignment="1">
      <alignment horizontal="center" wrapText="1"/>
    </xf>
    <xf numFmtId="0" fontId="2" fillId="9" borderId="1" xfId="0" applyFont="1" applyFill="1" applyBorder="1" applyAlignment="1">
      <alignment wrapText="1"/>
    </xf>
    <xf numFmtId="0" fontId="2" fillId="9" borderId="1" xfId="0" applyFont="1" applyFill="1" applyBorder="1" applyAlignment="1">
      <alignment horizontal="center" wrapText="1"/>
    </xf>
    <xf numFmtId="0" fontId="10" fillId="0" borderId="1" xfId="0" applyFont="1" applyBorder="1" applyAlignment="1">
      <alignment horizontal="left" vertical="center" wrapText="1"/>
    </xf>
    <xf numFmtId="37" fontId="0" fillId="0" borderId="1" xfId="2" applyNumberFormat="1" applyFont="1" applyBorder="1" applyAlignment="1">
      <alignment vertical="center" wrapText="1"/>
    </xf>
    <xf numFmtId="37" fontId="0" fillId="0" borderId="1" xfId="2" applyNumberFormat="1" applyFont="1" applyBorder="1" applyAlignment="1">
      <alignment horizontal="right" vertical="center" wrapText="1"/>
    </xf>
    <xf numFmtId="169" fontId="15" fillId="0" borderId="1" xfId="2" applyNumberFormat="1" applyFont="1" applyBorder="1" applyAlignment="1">
      <alignment horizontal="right" vertical="center" wrapText="1"/>
    </xf>
    <xf numFmtId="169" fontId="15" fillId="0" borderId="1" xfId="2" applyNumberFormat="1" applyFont="1" applyBorder="1" applyAlignment="1">
      <alignment vertical="center" wrapText="1"/>
    </xf>
    <xf numFmtId="0" fontId="2" fillId="0" borderId="29" xfId="0" applyFont="1" applyBorder="1" applyAlignment="1">
      <alignment horizontal="left" vertical="top" wrapText="1"/>
    </xf>
    <xf numFmtId="0" fontId="2" fillId="0" borderId="9" xfId="0" applyFont="1" applyBorder="1" applyAlignment="1">
      <alignment horizontal="left" vertical="top" wrapText="1"/>
    </xf>
    <xf numFmtId="0" fontId="3" fillId="0" borderId="0" xfId="0" applyFont="1" applyAlignment="1">
      <alignment horizont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wrapText="1"/>
    </xf>
    <xf numFmtId="0" fontId="2" fillId="3" borderId="2" xfId="0" applyFont="1" applyFill="1" applyBorder="1" applyAlignment="1">
      <alignment horizontal="center" wrapText="1"/>
    </xf>
    <xf numFmtId="0" fontId="2" fillId="3" borderId="3" xfId="0" applyFont="1" applyFill="1" applyBorder="1" applyAlignment="1">
      <alignment horizontal="center" wrapText="1"/>
    </xf>
    <xf numFmtId="0" fontId="2" fillId="0" borderId="2" xfId="0" applyFont="1" applyBorder="1" applyAlignment="1">
      <alignment horizontal="left" vertical="top" wrapText="1"/>
    </xf>
    <xf numFmtId="0" fontId="0" fillId="0" borderId="14" xfId="1" applyNumberFormat="1" applyFont="1" applyBorder="1" applyAlignment="1">
      <alignment horizontal="center" vertical="top" wrapText="1"/>
    </xf>
    <xf numFmtId="0" fontId="0" fillId="0" borderId="10" xfId="1" applyNumberFormat="1" applyFont="1" applyBorder="1" applyAlignment="1">
      <alignment horizontal="center" vertical="top" wrapText="1"/>
    </xf>
    <xf numFmtId="0" fontId="2" fillId="4" borderId="25" xfId="0" applyFont="1" applyFill="1" applyBorder="1" applyAlignment="1">
      <alignment horizontal="left" vertical="top" wrapText="1"/>
    </xf>
    <xf numFmtId="0" fontId="2" fillId="4" borderId="26" xfId="0" applyFont="1" applyFill="1" applyBorder="1" applyAlignment="1">
      <alignment horizontal="left" vertical="top" wrapText="1"/>
    </xf>
    <xf numFmtId="0" fontId="2" fillId="4" borderId="27" xfId="0" applyFont="1" applyFill="1" applyBorder="1" applyAlignment="1">
      <alignment horizontal="left" vertical="top" wrapText="1"/>
    </xf>
    <xf numFmtId="0" fontId="0" fillId="4" borderId="10" xfId="1" applyNumberFormat="1" applyFont="1" applyFill="1" applyBorder="1" applyAlignment="1">
      <alignment horizontal="center" vertical="top" wrapText="1"/>
    </xf>
    <xf numFmtId="0" fontId="2" fillId="4" borderId="31" xfId="0" applyFont="1" applyFill="1" applyBorder="1" applyAlignment="1">
      <alignment horizontal="left" vertical="top" wrapText="1"/>
    </xf>
    <xf numFmtId="0" fontId="2" fillId="4" borderId="33" xfId="0" applyFont="1" applyFill="1" applyBorder="1" applyAlignment="1">
      <alignment horizontal="left" vertical="top" wrapText="1"/>
    </xf>
    <xf numFmtId="0" fontId="2" fillId="0" borderId="36" xfId="0" applyFont="1" applyBorder="1" applyAlignment="1">
      <alignment horizontal="center" vertical="top" wrapText="1"/>
    </xf>
    <xf numFmtId="0" fontId="2" fillId="0" borderId="0" xfId="0" applyFont="1" applyBorder="1" applyAlignment="1">
      <alignment horizontal="center" vertical="top" wrapText="1"/>
    </xf>
    <xf numFmtId="0" fontId="2" fillId="0" borderId="27" xfId="0" applyFont="1" applyBorder="1" applyAlignment="1">
      <alignment horizontal="left" vertical="top" wrapText="1"/>
    </xf>
    <xf numFmtId="0" fontId="0" fillId="0" borderId="9" xfId="0" applyBorder="1" applyAlignment="1">
      <alignment horizontal="left" vertical="top" wrapText="1"/>
    </xf>
    <xf numFmtId="0" fontId="0" fillId="4" borderId="14" xfId="2" quotePrefix="1" applyNumberFormat="1" applyFont="1" applyFill="1" applyBorder="1" applyAlignment="1">
      <alignment vertical="center" wrapText="1"/>
    </xf>
    <xf numFmtId="0" fontId="0" fillId="0" borderId="10" xfId="0" applyBorder="1" applyAlignment="1">
      <alignment vertical="center" wrapText="1"/>
    </xf>
    <xf numFmtId="0" fontId="0" fillId="0" borderId="43" xfId="0" applyBorder="1" applyAlignment="1">
      <alignment vertical="center" wrapText="1"/>
    </xf>
    <xf numFmtId="0" fontId="2" fillId="8" borderId="19" xfId="0" applyFont="1" applyFill="1" applyBorder="1" applyAlignment="1">
      <alignment horizontal="center" vertical="center" wrapText="1"/>
    </xf>
    <xf numFmtId="0" fontId="2" fillId="8" borderId="9" xfId="0" applyFont="1" applyFill="1" applyBorder="1" applyAlignment="1">
      <alignment horizontal="center" vertical="center" wrapText="1"/>
    </xf>
    <xf numFmtId="0" fontId="2" fillId="8" borderId="44" xfId="0" applyFont="1" applyFill="1" applyBorder="1" applyAlignment="1">
      <alignment horizontal="center" wrapText="1"/>
    </xf>
    <xf numFmtId="0" fontId="2" fillId="8" borderId="45" xfId="0" applyFont="1" applyFill="1" applyBorder="1" applyAlignment="1">
      <alignment horizontal="center" wrapText="1"/>
    </xf>
    <xf numFmtId="0" fontId="2" fillId="8" borderId="46" xfId="0" applyFont="1" applyFill="1" applyBorder="1" applyAlignment="1">
      <alignment horizontal="center" wrapText="1"/>
    </xf>
    <xf numFmtId="0" fontId="2" fillId="9" borderId="44" xfId="0" applyFont="1" applyFill="1" applyBorder="1" applyAlignment="1">
      <alignment horizontal="center" wrapText="1"/>
    </xf>
    <xf numFmtId="0" fontId="2" fillId="9" borderId="45" xfId="0" applyFont="1" applyFill="1" applyBorder="1" applyAlignment="1">
      <alignment horizontal="center" wrapText="1"/>
    </xf>
    <xf numFmtId="0" fontId="2" fillId="9" borderId="47" xfId="0" applyFont="1" applyFill="1" applyBorder="1" applyAlignment="1">
      <alignment horizontal="center" wrapText="1"/>
    </xf>
    <xf numFmtId="0" fontId="0" fillId="4" borderId="10" xfId="2" quotePrefix="1" applyNumberFormat="1" applyFont="1" applyFill="1" applyBorder="1" applyAlignment="1">
      <alignment horizontal="center" vertical="top" wrapText="1"/>
    </xf>
    <xf numFmtId="0" fontId="0" fillId="4" borderId="10" xfId="2" applyNumberFormat="1" applyFont="1" applyFill="1" applyBorder="1" applyAlignment="1">
      <alignment horizontal="center" vertical="top" wrapText="1"/>
    </xf>
    <xf numFmtId="0" fontId="0" fillId="0" borderId="14" xfId="2" quotePrefix="1" applyNumberFormat="1" applyFont="1" applyBorder="1" applyAlignment="1">
      <alignment horizontal="center" vertical="center" wrapText="1"/>
    </xf>
    <xf numFmtId="0" fontId="0" fillId="0" borderId="10" xfId="2" applyNumberFormat="1" applyFont="1" applyBorder="1" applyAlignment="1">
      <alignment horizontal="center" vertical="center" wrapText="1"/>
    </xf>
    <xf numFmtId="0" fontId="2" fillId="0" borderId="19" xfId="0" applyFont="1" applyBorder="1" applyAlignment="1">
      <alignment vertical="top" wrapText="1"/>
    </xf>
    <xf numFmtId="0" fontId="0" fillId="0" borderId="27" xfId="0" applyBorder="1" applyAlignment="1">
      <alignment vertical="top" wrapText="1"/>
    </xf>
    <xf numFmtId="0" fontId="2" fillId="0" borderId="19" xfId="0" applyFont="1" applyBorder="1" applyAlignment="1">
      <alignment horizontal="center" vertical="top" wrapText="1"/>
    </xf>
    <xf numFmtId="0" fontId="2" fillId="0" borderId="27" xfId="0" applyFont="1" applyBorder="1" applyAlignment="1">
      <alignment horizontal="center" vertical="top" wrapText="1"/>
    </xf>
    <xf numFmtId="0" fontId="0" fillId="0" borderId="9" xfId="0" applyBorder="1" applyAlignment="1">
      <alignment horizontal="center" vertical="top" wrapText="1"/>
    </xf>
    <xf numFmtId="0" fontId="2" fillId="4" borderId="19" xfId="0" applyFont="1" applyFill="1" applyBorder="1" applyAlignment="1">
      <alignment vertical="top" wrapText="1"/>
    </xf>
    <xf numFmtId="0" fontId="0" fillId="0" borderId="9" xfId="0" applyBorder="1" applyAlignment="1">
      <alignment vertical="top" wrapText="1"/>
    </xf>
    <xf numFmtId="0" fontId="3" fillId="0" borderId="0" xfId="0" applyFont="1" applyAlignment="1">
      <alignment horizontal="left"/>
    </xf>
    <xf numFmtId="0" fontId="2" fillId="2" borderId="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10" fillId="0" borderId="7" xfId="0" applyFont="1" applyFill="1" applyBorder="1" applyAlignment="1">
      <alignment horizontal="left" vertical="center" wrapText="1"/>
    </xf>
    <xf numFmtId="0" fontId="10" fillId="0" borderId="15" xfId="0" applyFont="1" applyFill="1" applyBorder="1" applyAlignment="1">
      <alignment horizontal="left" vertical="center" wrapText="1"/>
    </xf>
    <xf numFmtId="0" fontId="10" fillId="0" borderId="4"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4" xfId="0" applyFont="1" applyBorder="1" applyAlignment="1">
      <alignment horizontal="left" vertical="center" wrapText="1"/>
    </xf>
    <xf numFmtId="0" fontId="10" fillId="0" borderId="7" xfId="0" applyFont="1" applyBorder="1" applyAlignment="1">
      <alignment horizontal="left" vertical="center" wrapText="1"/>
    </xf>
    <xf numFmtId="0" fontId="10" fillId="0" borderId="15" xfId="0" applyFont="1" applyBorder="1" applyAlignment="1">
      <alignment horizontal="left" vertical="center" wrapText="1"/>
    </xf>
    <xf numFmtId="0" fontId="10" fillId="0" borderId="1" xfId="0" applyFont="1" applyBorder="1" applyAlignment="1">
      <alignment horizontal="left" vertical="center" wrapText="1"/>
    </xf>
    <xf numFmtId="0" fontId="2" fillId="15" borderId="1" xfId="0" applyFont="1" applyFill="1" applyBorder="1" applyAlignment="1">
      <alignment horizontal="center"/>
    </xf>
    <xf numFmtId="0" fontId="10" fillId="4" borderId="1" xfId="0" applyFont="1" applyFill="1" applyBorder="1" applyAlignment="1">
      <alignment horizontal="left" vertical="center" wrapText="1"/>
    </xf>
    <xf numFmtId="0" fontId="16" fillId="13" borderId="1" xfId="0" applyFont="1" applyFill="1" applyBorder="1" applyAlignment="1">
      <alignment horizontal="left" vertical="center"/>
    </xf>
    <xf numFmtId="0" fontId="23" fillId="0" borderId="0" xfId="0" applyFont="1" applyAlignment="1">
      <alignment horizontal="center"/>
    </xf>
    <xf numFmtId="0" fontId="25" fillId="16" borderId="0" xfId="0" applyFont="1" applyFill="1" applyAlignment="1">
      <alignment horizontal="center"/>
    </xf>
    <xf numFmtId="0" fontId="19" fillId="14" borderId="19" xfId="0" applyFont="1" applyFill="1" applyBorder="1" applyAlignment="1">
      <alignment horizontal="center" vertical="center"/>
    </xf>
    <xf numFmtId="0" fontId="19" fillId="14" borderId="9" xfId="0" applyFont="1" applyFill="1" applyBorder="1" applyAlignment="1">
      <alignment horizontal="center" vertical="center"/>
    </xf>
    <xf numFmtId="0" fontId="27" fillId="0" borderId="0" xfId="0" applyFont="1" applyAlignment="1">
      <alignment horizontal="center"/>
    </xf>
    <xf numFmtId="0" fontId="26" fillId="0" borderId="0" xfId="0" applyFont="1" applyAlignment="1">
      <alignment horizontal="center"/>
    </xf>
    <xf numFmtId="0" fontId="16" fillId="17"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21" fillId="14" borderId="5" xfId="0" applyFont="1" applyFill="1" applyBorder="1" applyAlignment="1">
      <alignment horizontal="center" vertical="center"/>
    </xf>
    <xf numFmtId="0" fontId="21" fillId="14" borderId="29" xfId="0" applyFont="1" applyFill="1" applyBorder="1" applyAlignment="1">
      <alignment horizontal="center" vertical="center"/>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7" xfId="0" applyBorder="1" applyAlignment="1">
      <alignment horizontal="center" vertical="center" wrapText="1"/>
    </xf>
    <xf numFmtId="0" fontId="0" fillId="0" borderId="15" xfId="0" applyBorder="1" applyAlignment="1">
      <alignment horizontal="center" vertical="center" wrapText="1"/>
    </xf>
    <xf numFmtId="0" fontId="10" fillId="4" borderId="4" xfId="0" applyFont="1" applyFill="1" applyBorder="1" applyAlignment="1">
      <alignment horizontal="left" vertical="center" wrapText="1"/>
    </xf>
    <xf numFmtId="0" fontId="10" fillId="4" borderId="15" xfId="0" applyFont="1" applyFill="1" applyBorder="1" applyAlignment="1">
      <alignment horizontal="left" vertical="center" wrapText="1"/>
    </xf>
    <xf numFmtId="0" fontId="16" fillId="13" borderId="25" xfId="0" applyFont="1" applyFill="1" applyBorder="1" applyAlignment="1">
      <alignment horizontal="left" vertical="center"/>
    </xf>
    <xf numFmtId="0" fontId="16" fillId="13" borderId="36" xfId="0" applyFont="1" applyFill="1" applyBorder="1" applyAlignment="1">
      <alignment horizontal="left" vertical="center"/>
    </xf>
    <xf numFmtId="0" fontId="16" fillId="13" borderId="14" xfId="0" applyFont="1" applyFill="1" applyBorder="1" applyAlignment="1">
      <alignment horizontal="left" vertical="center"/>
    </xf>
    <xf numFmtId="0" fontId="20" fillId="14" borderId="57" xfId="0" applyFont="1" applyFill="1" applyBorder="1" applyAlignment="1">
      <alignment horizontal="center" vertical="center"/>
    </xf>
    <xf numFmtId="0" fontId="20" fillId="14" borderId="11" xfId="0" applyFont="1" applyFill="1" applyBorder="1" applyAlignment="1">
      <alignment horizontal="center" vertical="center"/>
    </xf>
    <xf numFmtId="0" fontId="20" fillId="14" borderId="55" xfId="0" applyFont="1" applyFill="1" applyBorder="1" applyAlignment="1">
      <alignment horizontal="center" vertical="center"/>
    </xf>
    <xf numFmtId="0" fontId="2" fillId="0" borderId="4" xfId="0" applyFont="1" applyBorder="1" applyAlignment="1">
      <alignment horizontal="left" vertical="top" wrapText="1"/>
    </xf>
    <xf numFmtId="0" fontId="2" fillId="0" borderId="7" xfId="0" applyFont="1" applyBorder="1" applyAlignment="1">
      <alignment horizontal="left" vertical="top" wrapText="1"/>
    </xf>
    <xf numFmtId="0" fontId="2" fillId="0" borderId="15" xfId="0" applyFont="1" applyBorder="1" applyAlignment="1">
      <alignment horizontal="left" vertical="top" wrapText="1"/>
    </xf>
    <xf numFmtId="0" fontId="3" fillId="0" borderId="2" xfId="0" applyFont="1" applyBorder="1" applyAlignment="1">
      <alignment horizontal="center"/>
    </xf>
    <xf numFmtId="0" fontId="3" fillId="0" borderId="3" xfId="0" applyFont="1" applyBorder="1" applyAlignment="1">
      <alignment horizontal="center"/>
    </xf>
    <xf numFmtId="0" fontId="2" fillId="0" borderId="1" xfId="0" applyFont="1" applyFill="1" applyBorder="1" applyAlignment="1">
      <alignment horizontal="left" vertical="top" wrapText="1"/>
    </xf>
    <xf numFmtId="0" fontId="2" fillId="0" borderId="1" xfId="0" applyFont="1" applyBorder="1" applyAlignment="1">
      <alignment horizontal="left" vertical="top" wrapText="1"/>
    </xf>
    <xf numFmtId="0" fontId="22" fillId="0" borderId="4" xfId="0" applyFont="1" applyBorder="1" applyAlignment="1">
      <alignment horizontal="center" vertical="top" wrapText="1"/>
    </xf>
    <xf numFmtId="0" fontId="9" fillId="0" borderId="7" xfId="0" applyFont="1" applyBorder="1" applyAlignment="1">
      <alignment horizontal="center" vertical="top" wrapText="1"/>
    </xf>
    <xf numFmtId="0" fontId="9" fillId="0" borderId="15" xfId="0" applyFont="1" applyBorder="1" applyAlignment="1">
      <alignment horizontal="center" vertical="top" wrapText="1"/>
    </xf>
    <xf numFmtId="0" fontId="2" fillId="8" borderId="1" xfId="0" applyFont="1" applyFill="1" applyBorder="1" applyAlignment="1">
      <alignment horizontal="center" vertical="center" wrapText="1"/>
    </xf>
    <xf numFmtId="0" fontId="2" fillId="8" borderId="1" xfId="0" applyFont="1" applyFill="1" applyBorder="1" applyAlignment="1">
      <alignment horizontal="center" wrapText="1"/>
    </xf>
    <xf numFmtId="0" fontId="2" fillId="0" borderId="1" xfId="0" applyFont="1" applyFill="1" applyBorder="1" applyAlignment="1">
      <alignment horizontal="left" vertical="center" wrapText="1"/>
    </xf>
    <xf numFmtId="0" fontId="2" fillId="9" borderId="1" xfId="0" applyFont="1" applyFill="1" applyBorder="1" applyAlignment="1">
      <alignment horizontal="center" wrapText="1"/>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36" fillId="2" borderId="25" xfId="0" applyFont="1" applyFill="1" applyBorder="1" applyAlignment="1">
      <alignment horizontal="center"/>
    </xf>
    <xf numFmtId="0" fontId="36" fillId="2" borderId="36" xfId="0" applyFont="1" applyFill="1" applyBorder="1" applyAlignment="1">
      <alignment horizontal="center"/>
    </xf>
    <xf numFmtId="0" fontId="36" fillId="2" borderId="14" xfId="0" applyFont="1" applyFill="1" applyBorder="1" applyAlignment="1">
      <alignment horizontal="center"/>
    </xf>
    <xf numFmtId="0" fontId="32" fillId="0" borderId="19" xfId="0" applyFont="1" applyBorder="1" applyAlignment="1">
      <alignment horizontal="center" vertical="center"/>
    </xf>
    <xf numFmtId="0" fontId="32" fillId="0" borderId="9" xfId="0" applyFont="1" applyBorder="1" applyAlignment="1">
      <alignment horizontal="center" vertical="center"/>
    </xf>
    <xf numFmtId="0" fontId="33" fillId="20" borderId="19" xfId="0" applyFont="1" applyFill="1" applyBorder="1" applyAlignment="1">
      <alignment horizontal="center" vertical="center" wrapText="1"/>
    </xf>
    <xf numFmtId="0" fontId="33" fillId="20" borderId="9" xfId="0" applyFont="1" applyFill="1" applyBorder="1" applyAlignment="1">
      <alignment horizontal="center" vertical="center" wrapText="1"/>
    </xf>
    <xf numFmtId="0" fontId="34" fillId="20" borderId="36" xfId="0" applyFont="1" applyFill="1" applyBorder="1" applyAlignment="1">
      <alignment horizontal="center" vertical="center" wrapText="1"/>
    </xf>
    <xf numFmtId="0" fontId="34" fillId="20" borderId="68" xfId="0" applyFont="1" applyFill="1" applyBorder="1" applyAlignment="1">
      <alignment horizontal="center" vertical="center" wrapText="1"/>
    </xf>
    <xf numFmtId="0" fontId="23" fillId="0" borderId="0" xfId="0" applyFont="1" applyAlignment="1">
      <alignment horizontal="left"/>
    </xf>
    <xf numFmtId="0" fontId="0" fillId="0" borderId="0" xfId="0" applyAlignment="1">
      <alignment horizontal="center"/>
    </xf>
    <xf numFmtId="0" fontId="2" fillId="5" borderId="0" xfId="0" applyFont="1" applyFill="1" applyAlignment="1">
      <alignment horizontal="center"/>
    </xf>
    <xf numFmtId="0" fontId="29" fillId="9" borderId="4" xfId="0" applyFont="1" applyFill="1" applyBorder="1" applyAlignment="1" applyProtection="1">
      <alignment horizontal="center" vertical="center" wrapText="1"/>
    </xf>
    <xf numFmtId="0" fontId="29" fillId="9" borderId="15" xfId="0" applyFont="1" applyFill="1" applyBorder="1" applyAlignment="1" applyProtection="1">
      <alignment horizontal="center" vertical="center" wrapText="1"/>
    </xf>
    <xf numFmtId="0" fontId="29" fillId="9" borderId="2" xfId="0" applyFont="1" applyFill="1" applyBorder="1" applyAlignment="1" applyProtection="1">
      <alignment horizontal="center" vertical="center" wrapText="1"/>
    </xf>
    <xf numFmtId="0" fontId="29" fillId="9" borderId="3" xfId="0" applyFont="1" applyFill="1" applyBorder="1" applyAlignment="1" applyProtection="1">
      <alignment horizontal="center" vertical="center" wrapText="1"/>
    </xf>
    <xf numFmtId="0" fontId="29" fillId="9" borderId="67" xfId="0" applyFont="1" applyFill="1" applyBorder="1" applyAlignment="1" applyProtection="1">
      <alignment horizontal="center" vertical="center" wrapText="1"/>
    </xf>
  </cellXfs>
  <cellStyles count="4">
    <cellStyle name="Milliers" xfId="2" builtinId="3"/>
    <cellStyle name="Milliers 2" xfId="1"/>
    <cellStyle name="Normal" xfId="0" builtinId="0"/>
    <cellStyle name="Pourcentag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17" Type="http://schemas.openxmlformats.org/officeDocument/2006/relationships/customXml" Target="../customXml/item5.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353785</xdr:colOff>
      <xdr:row>0</xdr:row>
      <xdr:rowOff>0</xdr:rowOff>
    </xdr:from>
    <xdr:to>
      <xdr:col>14</xdr:col>
      <xdr:colOff>1</xdr:colOff>
      <xdr:row>5</xdr:row>
      <xdr:rowOff>76909</xdr:rowOff>
    </xdr:to>
    <xdr:pic>
      <xdr:nvPicPr>
        <xdr:cNvPr id="2" name="Image 1" descr="Logo officiel PNUD">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42178" y="0"/>
          <a:ext cx="748393" cy="1551214"/>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34"/>
  <sheetViews>
    <sheetView topLeftCell="A4" workbookViewId="0">
      <selection activeCell="A7" sqref="A7:A12"/>
    </sheetView>
  </sheetViews>
  <sheetFormatPr baseColWidth="10" defaultRowHeight="15" x14ac:dyDescent="0.25"/>
  <cols>
    <col min="1" max="1" width="27.7109375" customWidth="1"/>
    <col min="2" max="2" width="48.7109375" customWidth="1"/>
    <col min="3" max="3" width="3.85546875" customWidth="1"/>
    <col min="4" max="4" width="2.85546875" customWidth="1"/>
    <col min="5" max="5" width="3.28515625" customWidth="1"/>
    <col min="6" max="6" width="3" customWidth="1"/>
    <col min="7" max="7" width="14" customWidth="1"/>
    <col min="8" max="8" width="19.28515625" customWidth="1"/>
    <col min="9" max="9" width="12.7109375" customWidth="1"/>
    <col min="10" max="10" width="16.42578125" customWidth="1"/>
    <col min="11" max="11" width="8.7109375" customWidth="1"/>
  </cols>
  <sheetData>
    <row r="3" spans="1:11" ht="21" x14ac:dyDescent="0.35">
      <c r="A3" s="347" t="s">
        <v>0</v>
      </c>
      <c r="B3" s="347"/>
      <c r="C3" s="347"/>
      <c r="D3" s="347"/>
      <c r="E3" s="347"/>
      <c r="F3" s="347"/>
      <c r="G3" s="347"/>
      <c r="H3" s="347"/>
      <c r="I3" s="347"/>
      <c r="J3" s="347"/>
      <c r="K3" s="347"/>
    </row>
    <row r="4" spans="1:11" x14ac:dyDescent="0.25">
      <c r="A4" s="1"/>
      <c r="B4" s="1"/>
      <c r="C4" s="1"/>
      <c r="D4" s="1"/>
      <c r="E4" s="1"/>
      <c r="F4" s="1"/>
      <c r="G4" s="1"/>
      <c r="H4" s="1"/>
      <c r="I4" s="1"/>
      <c r="J4" s="1"/>
      <c r="K4" s="1"/>
    </row>
    <row r="5" spans="1:11" ht="18" customHeight="1" x14ac:dyDescent="0.25">
      <c r="A5" s="348" t="s">
        <v>1</v>
      </c>
      <c r="B5" s="2"/>
      <c r="C5" s="349">
        <v>2015</v>
      </c>
      <c r="D5" s="349"/>
      <c r="E5" s="349"/>
      <c r="F5" s="349"/>
      <c r="G5" s="2" t="s">
        <v>2</v>
      </c>
      <c r="H5" s="350" t="s">
        <v>3</v>
      </c>
      <c r="I5" s="351"/>
      <c r="J5" s="3"/>
      <c r="K5" s="3"/>
    </row>
    <row r="6" spans="1:11" ht="42" customHeight="1" x14ac:dyDescent="0.25">
      <c r="A6" s="348"/>
      <c r="B6" s="4" t="s">
        <v>4</v>
      </c>
      <c r="C6" s="5" t="s">
        <v>5</v>
      </c>
      <c r="D6" s="5" t="s">
        <v>6</v>
      </c>
      <c r="E6" s="5" t="s">
        <v>7</v>
      </c>
      <c r="F6" s="5" t="s">
        <v>8</v>
      </c>
      <c r="G6" s="6" t="s">
        <v>9</v>
      </c>
      <c r="H6" s="7" t="s">
        <v>10</v>
      </c>
      <c r="I6" s="7" t="s">
        <v>11</v>
      </c>
      <c r="J6" s="8" t="s">
        <v>12</v>
      </c>
      <c r="K6" s="8" t="s">
        <v>13</v>
      </c>
    </row>
    <row r="7" spans="1:11" ht="19.5" customHeight="1" thickBot="1" x14ac:dyDescent="0.3">
      <c r="A7" s="352" t="s">
        <v>75</v>
      </c>
      <c r="B7" s="168" t="s">
        <v>37</v>
      </c>
      <c r="C7" s="9" t="s">
        <v>14</v>
      </c>
      <c r="D7" s="9" t="s">
        <v>14</v>
      </c>
      <c r="E7" s="9" t="s">
        <v>14</v>
      </c>
      <c r="F7" s="9" t="s">
        <v>14</v>
      </c>
      <c r="G7" s="9" t="s">
        <v>14</v>
      </c>
      <c r="H7" s="172"/>
      <c r="I7" s="172"/>
      <c r="J7" s="171"/>
      <c r="K7" s="12" t="s">
        <v>76</v>
      </c>
    </row>
    <row r="8" spans="1:11" ht="19.5" customHeight="1" thickBot="1" x14ac:dyDescent="0.3">
      <c r="A8" s="352"/>
      <c r="B8" s="169" t="s">
        <v>38</v>
      </c>
      <c r="C8" s="9"/>
      <c r="D8" s="9"/>
      <c r="E8" s="9"/>
      <c r="F8" s="9"/>
      <c r="G8" s="9"/>
      <c r="H8" s="172"/>
      <c r="I8" s="172"/>
      <c r="J8" s="171"/>
      <c r="K8" s="12"/>
    </row>
    <row r="9" spans="1:11" ht="15" customHeight="1" thickBot="1" x14ac:dyDescent="0.3">
      <c r="A9" s="352"/>
      <c r="B9" s="13" t="s">
        <v>40</v>
      </c>
      <c r="C9" s="9" t="s">
        <v>14</v>
      </c>
      <c r="D9" s="9" t="s">
        <v>14</v>
      </c>
      <c r="E9" s="9" t="s">
        <v>14</v>
      </c>
      <c r="F9" s="9" t="s">
        <v>14</v>
      </c>
      <c r="G9" s="14"/>
      <c r="H9" s="17"/>
      <c r="I9" s="18"/>
      <c r="J9" s="15"/>
      <c r="K9" s="353"/>
    </row>
    <row r="10" spans="1:11" ht="15" customHeight="1" thickBot="1" x14ac:dyDescent="0.3">
      <c r="A10" s="352"/>
      <c r="B10" s="170" t="s">
        <v>41</v>
      </c>
      <c r="C10" s="9"/>
      <c r="D10" s="9"/>
      <c r="E10" s="9"/>
      <c r="F10" s="9"/>
      <c r="G10" s="9"/>
      <c r="H10" s="17">
        <v>10000</v>
      </c>
      <c r="I10" s="18"/>
      <c r="J10" s="15">
        <f>+H10</f>
        <v>10000</v>
      </c>
      <c r="K10" s="354"/>
    </row>
    <row r="11" spans="1:11" ht="15" customHeight="1" thickBot="1" x14ac:dyDescent="0.3">
      <c r="A11" s="352"/>
      <c r="B11" s="13" t="s">
        <v>42</v>
      </c>
      <c r="C11" s="9"/>
      <c r="D11" s="9"/>
      <c r="E11" s="9"/>
      <c r="F11" s="9"/>
      <c r="G11" s="9"/>
      <c r="H11" s="17"/>
      <c r="I11" s="18"/>
      <c r="J11" s="15"/>
      <c r="K11" s="354"/>
    </row>
    <row r="12" spans="1:11" ht="28.5" customHeight="1" thickBot="1" x14ac:dyDescent="0.3">
      <c r="A12" s="352"/>
      <c r="B12" s="170" t="s">
        <v>39</v>
      </c>
      <c r="C12" s="9" t="s">
        <v>14</v>
      </c>
      <c r="D12" s="9" t="s">
        <v>14</v>
      </c>
      <c r="E12" s="9" t="s">
        <v>14</v>
      </c>
      <c r="F12" s="9" t="s">
        <v>14</v>
      </c>
      <c r="G12" s="9" t="s">
        <v>14</v>
      </c>
      <c r="H12" s="17"/>
      <c r="I12" s="18"/>
      <c r="J12" s="15"/>
      <c r="K12" s="354"/>
    </row>
    <row r="13" spans="1:11" ht="15.75" thickBot="1" x14ac:dyDescent="0.3">
      <c r="A13" s="19"/>
      <c r="B13" s="167"/>
      <c r="C13" s="20"/>
      <c r="D13" s="21"/>
      <c r="E13" s="21"/>
      <c r="F13" s="22"/>
      <c r="G13" s="21"/>
      <c r="H13" s="23">
        <f>+H10</f>
        <v>10000</v>
      </c>
      <c r="I13" s="24"/>
      <c r="J13" s="174">
        <f>+J10</f>
        <v>10000</v>
      </c>
      <c r="K13" s="173"/>
    </row>
    <row r="14" spans="1:11" ht="17.25" customHeight="1" thickBot="1" x14ac:dyDescent="0.3">
      <c r="A14" s="355" t="s">
        <v>77</v>
      </c>
      <c r="B14" s="75" t="s">
        <v>43</v>
      </c>
      <c r="C14" s="9" t="s">
        <v>14</v>
      </c>
      <c r="D14" s="9" t="s">
        <v>14</v>
      </c>
      <c r="E14" s="9" t="s">
        <v>14</v>
      </c>
      <c r="F14" s="9" t="s">
        <v>14</v>
      </c>
      <c r="G14" s="16" t="s">
        <v>14</v>
      </c>
      <c r="H14" s="17"/>
      <c r="I14" s="18"/>
      <c r="J14" s="15"/>
      <c r="K14" s="358"/>
    </row>
    <row r="15" spans="1:11" ht="15.75" thickBot="1" x14ac:dyDescent="0.3">
      <c r="A15" s="356"/>
      <c r="B15" s="26" t="s">
        <v>44</v>
      </c>
      <c r="C15" s="9" t="s">
        <v>14</v>
      </c>
      <c r="D15" s="9" t="s">
        <v>14</v>
      </c>
      <c r="E15" s="9" t="s">
        <v>14</v>
      </c>
      <c r="F15" s="9" t="s">
        <v>14</v>
      </c>
      <c r="G15" s="16" t="s">
        <v>14</v>
      </c>
      <c r="H15" s="17">
        <v>10000</v>
      </c>
      <c r="I15" s="18"/>
      <c r="J15" s="15">
        <f>+H15</f>
        <v>10000</v>
      </c>
      <c r="K15" s="358"/>
    </row>
    <row r="16" spans="1:11" ht="48" customHeight="1" thickBot="1" x14ac:dyDescent="0.3">
      <c r="A16" s="356"/>
      <c r="B16" s="27" t="s">
        <v>45</v>
      </c>
      <c r="C16" s="9" t="s">
        <v>14</v>
      </c>
      <c r="D16" s="9" t="s">
        <v>14</v>
      </c>
      <c r="E16" s="9" t="s">
        <v>14</v>
      </c>
      <c r="F16" s="9" t="s">
        <v>14</v>
      </c>
      <c r="G16" s="16" t="s">
        <v>14</v>
      </c>
      <c r="H16" s="17">
        <v>5000</v>
      </c>
      <c r="I16" s="18"/>
      <c r="J16" s="15">
        <f>+H16</f>
        <v>5000</v>
      </c>
      <c r="K16" s="358"/>
    </row>
    <row r="17" spans="1:11" ht="19.5" customHeight="1" thickBot="1" x14ac:dyDescent="0.3">
      <c r="A17" s="357"/>
      <c r="B17" s="28" t="s">
        <v>78</v>
      </c>
      <c r="C17" s="9" t="s">
        <v>14</v>
      </c>
      <c r="D17" s="9" t="s">
        <v>14</v>
      </c>
      <c r="E17" s="9" t="s">
        <v>14</v>
      </c>
      <c r="F17" s="9" t="s">
        <v>14</v>
      </c>
      <c r="G17" s="16" t="s">
        <v>14</v>
      </c>
      <c r="H17" s="29"/>
      <c r="I17" s="30"/>
      <c r="J17" s="15"/>
      <c r="K17" s="358"/>
    </row>
    <row r="18" spans="1:11" ht="15.75" thickBot="1" x14ac:dyDescent="0.3">
      <c r="A18" s="19"/>
      <c r="B18" s="19"/>
      <c r="C18" s="19"/>
      <c r="D18" s="19"/>
      <c r="E18" s="19"/>
      <c r="F18" s="19"/>
      <c r="G18" s="19"/>
      <c r="H18" s="176">
        <f>+H16+H15</f>
        <v>15000</v>
      </c>
      <c r="I18" s="19"/>
      <c r="J18" s="174">
        <f>+H18</f>
        <v>15000</v>
      </c>
      <c r="K18" s="175"/>
    </row>
    <row r="19" spans="1:11" ht="29.25" customHeight="1" x14ac:dyDescent="0.25">
      <c r="A19" s="359" t="s">
        <v>79</v>
      </c>
      <c r="B19" s="33" t="s">
        <v>46</v>
      </c>
      <c r="C19" s="9" t="s">
        <v>14</v>
      </c>
      <c r="D19" s="9" t="s">
        <v>14</v>
      </c>
      <c r="E19" s="9" t="s">
        <v>14</v>
      </c>
      <c r="F19" s="9" t="s">
        <v>14</v>
      </c>
      <c r="G19" s="9" t="s">
        <v>14</v>
      </c>
      <c r="H19" s="17"/>
      <c r="I19" s="17"/>
      <c r="J19" s="17"/>
      <c r="K19" s="354"/>
    </row>
    <row r="20" spans="1:11" ht="65.25" customHeight="1" thickBot="1" x14ac:dyDescent="0.3">
      <c r="A20" s="360"/>
      <c r="B20" s="33" t="s">
        <v>47</v>
      </c>
      <c r="C20" s="9" t="s">
        <v>14</v>
      </c>
      <c r="D20" s="9" t="s">
        <v>14</v>
      </c>
      <c r="E20" s="9" t="s">
        <v>14</v>
      </c>
      <c r="F20" s="9" t="s">
        <v>14</v>
      </c>
      <c r="G20" s="9" t="s">
        <v>14</v>
      </c>
      <c r="H20" s="17"/>
      <c r="I20" s="17"/>
      <c r="J20" s="17"/>
      <c r="K20" s="354"/>
    </row>
    <row r="21" spans="1:11" ht="15.75" thickBot="1" x14ac:dyDescent="0.3">
      <c r="A21" s="19"/>
      <c r="B21" s="19"/>
      <c r="C21" s="19"/>
      <c r="D21" s="19"/>
      <c r="E21" s="19"/>
      <c r="F21" s="19"/>
      <c r="G21" s="19"/>
      <c r="H21" s="19"/>
      <c r="I21" s="19"/>
      <c r="J21" s="177"/>
      <c r="K21" s="175"/>
    </row>
    <row r="22" spans="1:11" ht="15.75" customHeight="1" x14ac:dyDescent="0.25">
      <c r="A22" s="361" t="s">
        <v>80</v>
      </c>
      <c r="B22" s="168" t="s">
        <v>74</v>
      </c>
      <c r="C22" s="36" t="s">
        <v>14</v>
      </c>
      <c r="D22" s="36" t="s">
        <v>14</v>
      </c>
      <c r="E22" s="36" t="s">
        <v>14</v>
      </c>
      <c r="F22" s="36" t="s">
        <v>14</v>
      </c>
      <c r="G22" s="36"/>
      <c r="H22" s="29">
        <v>40000</v>
      </c>
      <c r="I22" s="29"/>
      <c r="J22" s="37">
        <f>+H22</f>
        <v>40000</v>
      </c>
      <c r="K22" s="38">
        <v>11888</v>
      </c>
    </row>
    <row r="23" spans="1:11" ht="32.25" customHeight="1" x14ac:dyDescent="0.25">
      <c r="A23" s="362"/>
      <c r="B23" s="35" t="s">
        <v>81</v>
      </c>
      <c r="C23" s="36" t="s">
        <v>14</v>
      </c>
      <c r="D23" s="36" t="s">
        <v>14</v>
      </c>
      <c r="E23" s="36" t="s">
        <v>14</v>
      </c>
      <c r="F23" s="36" t="s">
        <v>14</v>
      </c>
      <c r="G23" s="36"/>
      <c r="H23" s="29">
        <v>25000</v>
      </c>
      <c r="I23" s="29"/>
      <c r="J23" s="29">
        <f>+H23</f>
        <v>25000</v>
      </c>
      <c r="K23" s="38">
        <v>11888</v>
      </c>
    </row>
    <row r="24" spans="1:11" ht="34.5" customHeight="1" x14ac:dyDescent="0.25">
      <c r="A24" s="362"/>
      <c r="B24" s="35" t="s">
        <v>82</v>
      </c>
      <c r="C24" s="195" t="s">
        <v>31</v>
      </c>
      <c r="D24" s="36" t="s">
        <v>31</v>
      </c>
      <c r="E24" s="36" t="s">
        <v>31</v>
      </c>
      <c r="F24" s="196" t="s">
        <v>31</v>
      </c>
      <c r="G24" s="196"/>
      <c r="H24" s="30">
        <v>10000</v>
      </c>
      <c r="I24" s="30"/>
      <c r="J24" s="197">
        <f>+H24</f>
        <v>10000</v>
      </c>
      <c r="K24" s="38">
        <v>11888</v>
      </c>
    </row>
    <row r="25" spans="1:11" x14ac:dyDescent="0.25">
      <c r="A25" s="362"/>
      <c r="B25" s="198" t="s">
        <v>83</v>
      </c>
      <c r="C25" s="183" t="s">
        <v>14</v>
      </c>
      <c r="D25" s="184" t="s">
        <v>14</v>
      </c>
      <c r="E25" s="184" t="s">
        <v>14</v>
      </c>
      <c r="F25" s="185" t="s">
        <v>14</v>
      </c>
      <c r="G25" s="185" t="s">
        <v>14</v>
      </c>
      <c r="H25" s="199">
        <v>10000</v>
      </c>
      <c r="I25" s="200"/>
      <c r="J25" s="34">
        <f>+H25</f>
        <v>10000</v>
      </c>
      <c r="K25" s="39">
        <v>11888</v>
      </c>
    </row>
    <row r="26" spans="1:11" ht="12.75" customHeight="1" x14ac:dyDescent="0.25">
      <c r="A26" s="206"/>
      <c r="B26" s="201"/>
      <c r="C26" s="202"/>
      <c r="D26" s="202"/>
      <c r="E26" s="202"/>
      <c r="F26" s="202"/>
      <c r="G26" s="203"/>
      <c r="H26" s="204"/>
      <c r="I26" s="205"/>
      <c r="J26" s="215">
        <f>+J25+J24+J23+J22</f>
        <v>85000</v>
      </c>
      <c r="K26" s="216">
        <v>11888</v>
      </c>
    </row>
    <row r="27" spans="1:11" ht="12.75" customHeight="1" x14ac:dyDescent="0.25">
      <c r="A27" s="207" t="s">
        <v>15</v>
      </c>
      <c r="B27" s="208"/>
      <c r="C27" s="209"/>
      <c r="D27" s="209"/>
      <c r="E27" s="209"/>
      <c r="F27" s="209"/>
      <c r="G27" s="210"/>
      <c r="H27" s="211"/>
      <c r="I27" s="212"/>
      <c r="J27" s="213">
        <f>+J26+J18+J13</f>
        <v>110000</v>
      </c>
      <c r="K27" s="214"/>
    </row>
    <row r="28" spans="1:11" ht="40.5" customHeight="1" x14ac:dyDescent="0.25">
      <c r="A28" s="50" t="s">
        <v>16</v>
      </c>
      <c r="B28" s="51"/>
      <c r="C28" s="51"/>
      <c r="D28" s="51"/>
      <c r="E28" s="51"/>
      <c r="F28" s="51"/>
      <c r="G28" s="51"/>
      <c r="H28" s="51"/>
      <c r="I28" s="52"/>
      <c r="J28" s="52"/>
      <c r="K28" s="52"/>
    </row>
    <row r="29" spans="1:11" ht="18.75" customHeight="1" x14ac:dyDescent="0.25">
      <c r="A29" s="345" t="s">
        <v>17</v>
      </c>
      <c r="B29" s="53" t="s">
        <v>18</v>
      </c>
      <c r="C29" s="54" t="s">
        <v>14</v>
      </c>
      <c r="D29" s="54" t="s">
        <v>14</v>
      </c>
      <c r="E29" s="54" t="s">
        <v>14</v>
      </c>
      <c r="F29" s="54" t="s">
        <v>14</v>
      </c>
      <c r="G29" s="54"/>
      <c r="H29" s="55"/>
      <c r="I29" s="30">
        <v>145918.49</v>
      </c>
      <c r="J29" s="29">
        <v>145918.49</v>
      </c>
      <c r="K29" s="56"/>
    </row>
    <row r="30" spans="1:11" ht="17.25" customHeight="1" thickBot="1" x14ac:dyDescent="0.3">
      <c r="A30" s="346"/>
      <c r="B30" s="40" t="s">
        <v>19</v>
      </c>
      <c r="C30" s="54" t="s">
        <v>14</v>
      </c>
      <c r="D30" s="54" t="s">
        <v>14</v>
      </c>
      <c r="E30" s="54" t="s">
        <v>14</v>
      </c>
      <c r="F30" s="54" t="s">
        <v>14</v>
      </c>
      <c r="G30" s="42"/>
      <c r="H30" s="43"/>
      <c r="I30" s="30">
        <v>10000</v>
      </c>
      <c r="J30" s="29">
        <v>10000</v>
      </c>
      <c r="K30" s="57"/>
    </row>
    <row r="31" spans="1:11" ht="15.75" thickBot="1" x14ac:dyDescent="0.3">
      <c r="A31" s="19"/>
      <c r="B31" s="44"/>
      <c r="C31" s="58"/>
      <c r="D31" s="48"/>
      <c r="E31" s="48"/>
      <c r="F31" s="59"/>
      <c r="G31" s="48"/>
      <c r="H31" s="49"/>
      <c r="I31" s="24">
        <f>+I30+I29</f>
        <v>155918.49</v>
      </c>
      <c r="J31" s="60">
        <f>+J30+J29</f>
        <v>155918.49</v>
      </c>
      <c r="K31" s="25"/>
    </row>
    <row r="32" spans="1:11" ht="27.75" customHeight="1" thickBot="1" x14ac:dyDescent="0.3">
      <c r="A32" s="61" t="s">
        <v>20</v>
      </c>
      <c r="B32" s="62" t="s">
        <v>21</v>
      </c>
      <c r="C32" s="63" t="s">
        <v>14</v>
      </c>
      <c r="D32" s="54" t="s">
        <v>14</v>
      </c>
      <c r="E32" s="54" t="s">
        <v>14</v>
      </c>
      <c r="F32" s="64" t="s">
        <v>14</v>
      </c>
      <c r="G32" s="64" t="s">
        <v>14</v>
      </c>
      <c r="H32" s="55"/>
      <c r="I32" s="65">
        <v>20000</v>
      </c>
      <c r="J32" s="66">
        <v>20000</v>
      </c>
      <c r="K32" s="67"/>
    </row>
    <row r="33" spans="1:11" ht="14.25" customHeight="1" thickBot="1" x14ac:dyDescent="0.3">
      <c r="A33" s="19" t="s">
        <v>22</v>
      </c>
      <c r="B33" s="44"/>
      <c r="C33" s="45"/>
      <c r="D33" s="46"/>
      <c r="E33" s="46"/>
      <c r="F33" s="47"/>
      <c r="G33" s="48"/>
      <c r="H33" s="49"/>
      <c r="I33" s="65">
        <v>20000</v>
      </c>
      <c r="J33" s="60">
        <f>+J32+J31</f>
        <v>175918.49</v>
      </c>
      <c r="K33" s="25"/>
    </row>
    <row r="34" spans="1:11" ht="16.5" customHeight="1" thickBot="1" x14ac:dyDescent="0.3">
      <c r="A34" s="68" t="s">
        <v>23</v>
      </c>
      <c r="B34" s="69"/>
      <c r="C34" s="70"/>
      <c r="D34" s="71"/>
      <c r="E34" s="71"/>
      <c r="F34" s="71"/>
      <c r="G34" s="71"/>
      <c r="H34" s="72"/>
      <c r="I34" s="73"/>
      <c r="J34" s="76">
        <f>+J33+J27</f>
        <v>285918.49</v>
      </c>
      <c r="K34" s="74"/>
    </row>
  </sheetData>
  <mergeCells count="12">
    <mergeCell ref="A29:A30"/>
    <mergeCell ref="A3:K3"/>
    <mergeCell ref="A5:A6"/>
    <mergeCell ref="C5:F5"/>
    <mergeCell ref="H5:I5"/>
    <mergeCell ref="A7:A12"/>
    <mergeCell ref="K9:K12"/>
    <mergeCell ref="A14:A17"/>
    <mergeCell ref="K14:K17"/>
    <mergeCell ref="A19:A20"/>
    <mergeCell ref="K19:K20"/>
    <mergeCell ref="A22:A25"/>
  </mergeCells>
  <pageMargins left="0.7" right="0.7" top="0.75" bottom="0.75" header="0.3" footer="0.3"/>
  <pageSetup paperSize="9"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Q29"/>
  <sheetViews>
    <sheetView topLeftCell="B4" workbookViewId="0">
      <selection activeCell="B8" sqref="B8"/>
    </sheetView>
  </sheetViews>
  <sheetFormatPr baseColWidth="10" defaultRowHeight="15" x14ac:dyDescent="0.25"/>
  <cols>
    <col min="1" max="1" width="17.42578125" customWidth="1"/>
    <col min="2" max="2" width="40.42578125" customWidth="1"/>
    <col min="3" max="3" width="3.85546875" customWidth="1"/>
    <col min="4" max="4" width="3.140625" customWidth="1"/>
    <col min="5" max="5" width="3" customWidth="1"/>
    <col min="6" max="6" width="2.85546875" customWidth="1"/>
    <col min="7" max="9" width="4.5703125" customWidth="1"/>
    <col min="10" max="11" width="14" customWidth="1"/>
    <col min="12" max="12" width="12.140625" customWidth="1"/>
    <col min="13" max="13" width="11.7109375" customWidth="1"/>
    <col min="14" max="14" width="11.5703125" customWidth="1"/>
    <col min="15" max="15" width="13.42578125" customWidth="1"/>
    <col min="16" max="16" width="12.7109375" customWidth="1"/>
    <col min="17" max="17" width="9" customWidth="1"/>
  </cols>
  <sheetData>
    <row r="4" spans="1:17" ht="18.75" x14ac:dyDescent="0.3">
      <c r="A4" s="77" t="s">
        <v>68</v>
      </c>
    </row>
    <row r="5" spans="1:17" ht="15.75" thickBot="1" x14ac:dyDescent="0.3">
      <c r="A5" s="78"/>
    </row>
    <row r="6" spans="1:17" ht="15.75" thickBot="1" x14ac:dyDescent="0.3">
      <c r="A6" s="368" t="s">
        <v>1</v>
      </c>
      <c r="B6" s="79"/>
      <c r="C6" s="370">
        <v>2015</v>
      </c>
      <c r="D6" s="371"/>
      <c r="E6" s="371"/>
      <c r="F6" s="372"/>
      <c r="G6" s="370" t="s">
        <v>24</v>
      </c>
      <c r="H6" s="371"/>
      <c r="I6" s="371"/>
      <c r="J6" s="373" t="s">
        <v>25</v>
      </c>
      <c r="K6" s="374"/>
      <c r="L6" s="374"/>
      <c r="M6" s="374"/>
      <c r="N6" s="375"/>
      <c r="O6" s="80"/>
      <c r="P6" s="81"/>
      <c r="Q6" s="82"/>
    </row>
    <row r="7" spans="1:17" ht="60.75" thickBot="1" x14ac:dyDescent="0.3">
      <c r="A7" s="369"/>
      <c r="B7" s="83" t="s">
        <v>4</v>
      </c>
      <c r="C7" s="84" t="s">
        <v>5</v>
      </c>
      <c r="D7" s="85" t="s">
        <v>6</v>
      </c>
      <c r="E7" s="85" t="s">
        <v>7</v>
      </c>
      <c r="F7" s="86" t="s">
        <v>8</v>
      </c>
      <c r="G7" s="87" t="s">
        <v>63</v>
      </c>
      <c r="H7" s="88" t="s">
        <v>63</v>
      </c>
      <c r="I7" s="89" t="s">
        <v>63</v>
      </c>
      <c r="J7" s="90" t="s">
        <v>27</v>
      </c>
      <c r="K7" s="91" t="s">
        <v>66</v>
      </c>
      <c r="L7" s="91" t="s">
        <v>28</v>
      </c>
      <c r="M7" s="91" t="s">
        <v>29</v>
      </c>
      <c r="N7" s="91" t="s">
        <v>30</v>
      </c>
      <c r="O7" s="92" t="s">
        <v>11</v>
      </c>
      <c r="P7" s="93" t="s">
        <v>12</v>
      </c>
      <c r="Q7" s="94" t="s">
        <v>13</v>
      </c>
    </row>
    <row r="8" spans="1:17" ht="120.75" thickBot="1" x14ac:dyDescent="0.3">
      <c r="A8" s="382" t="s">
        <v>73</v>
      </c>
      <c r="B8" s="95" t="s">
        <v>48</v>
      </c>
      <c r="C8" s="96" t="s">
        <v>14</v>
      </c>
      <c r="D8" s="97" t="s">
        <v>14</v>
      </c>
      <c r="E8" s="97" t="s">
        <v>14</v>
      </c>
      <c r="F8" s="98" t="s">
        <v>14</v>
      </c>
      <c r="G8" s="96" t="s">
        <v>63</v>
      </c>
      <c r="H8" s="97" t="s">
        <v>63</v>
      </c>
      <c r="I8" s="97"/>
      <c r="J8" s="99"/>
      <c r="K8" s="108">
        <v>35000</v>
      </c>
      <c r="L8" s="108">
        <f>35000+8550+80000</f>
        <v>123550</v>
      </c>
      <c r="M8" s="108">
        <f>14500+10000</f>
        <v>24500</v>
      </c>
      <c r="N8" s="10"/>
      <c r="O8" s="11"/>
      <c r="P8" s="181">
        <f>SUM(K8:O8)</f>
        <v>183050</v>
      </c>
      <c r="Q8" s="191" t="s">
        <v>71</v>
      </c>
    </row>
    <row r="9" spans="1:17" ht="90.75" thickBot="1" x14ac:dyDescent="0.3">
      <c r="A9" s="383"/>
      <c r="B9" s="95" t="s">
        <v>49</v>
      </c>
      <c r="C9" s="96" t="s">
        <v>14</v>
      </c>
      <c r="D9" s="97" t="s">
        <v>14</v>
      </c>
      <c r="E9" s="97" t="s">
        <v>14</v>
      </c>
      <c r="F9" s="98" t="s">
        <v>14</v>
      </c>
      <c r="G9" s="96" t="s">
        <v>63</v>
      </c>
      <c r="H9" s="97" t="s">
        <v>63</v>
      </c>
      <c r="I9" s="97"/>
      <c r="J9" s="100"/>
      <c r="K9" s="101"/>
      <c r="L9" s="101"/>
      <c r="M9" s="101"/>
      <c r="N9" s="101"/>
      <c r="O9" s="102"/>
      <c r="P9" s="103">
        <f>SUM(J9:O9)</f>
        <v>0</v>
      </c>
      <c r="Q9" s="378" t="s">
        <v>71</v>
      </c>
    </row>
    <row r="10" spans="1:17" ht="45.75" thickBot="1" x14ac:dyDescent="0.3">
      <c r="A10" s="383"/>
      <c r="B10" s="95" t="s">
        <v>50</v>
      </c>
      <c r="C10" s="104" t="s">
        <v>14</v>
      </c>
      <c r="D10" s="105" t="s">
        <v>14</v>
      </c>
      <c r="E10" s="105" t="s">
        <v>14</v>
      </c>
      <c r="F10" s="106" t="s">
        <v>14</v>
      </c>
      <c r="G10" s="104"/>
      <c r="H10" s="105"/>
      <c r="I10" s="105"/>
      <c r="J10" s="107"/>
      <c r="K10" s="108"/>
      <c r="L10" s="108"/>
      <c r="M10" s="108" t="s">
        <v>63</v>
      </c>
      <c r="N10" s="108"/>
      <c r="O10" s="109"/>
      <c r="P10" s="103">
        <f t="shared" ref="P10:P13" si="0">SUM(J10:O10)</f>
        <v>0</v>
      </c>
      <c r="Q10" s="379"/>
    </row>
    <row r="11" spans="1:17" ht="45.75" thickBot="1" x14ac:dyDescent="0.3">
      <c r="A11" s="383"/>
      <c r="B11" s="95" t="s">
        <v>51</v>
      </c>
      <c r="C11" s="104" t="s">
        <v>14</v>
      </c>
      <c r="D11" s="105" t="s">
        <v>14</v>
      </c>
      <c r="E11" s="105" t="s">
        <v>14</v>
      </c>
      <c r="F11" s="106" t="s">
        <v>14</v>
      </c>
      <c r="G11" s="104"/>
      <c r="H11" s="105"/>
      <c r="I11" s="105"/>
      <c r="J11" s="107"/>
      <c r="K11" s="108"/>
      <c r="L11" s="108">
        <v>20000</v>
      </c>
      <c r="M11" s="108" t="s">
        <v>63</v>
      </c>
      <c r="N11" s="108"/>
      <c r="O11" s="109"/>
      <c r="P11" s="182">
        <f t="shared" si="0"/>
        <v>20000</v>
      </c>
      <c r="Q11" s="379"/>
    </row>
    <row r="12" spans="1:17" ht="60.75" thickBot="1" x14ac:dyDescent="0.3">
      <c r="A12" s="384"/>
      <c r="B12" s="95" t="s">
        <v>52</v>
      </c>
      <c r="C12" s="104" t="s">
        <v>14</v>
      </c>
      <c r="D12" s="105" t="s">
        <v>14</v>
      </c>
      <c r="E12" s="105" t="s">
        <v>14</v>
      </c>
      <c r="F12" s="106" t="s">
        <v>14</v>
      </c>
      <c r="G12" s="104"/>
      <c r="H12" s="105"/>
      <c r="I12" s="105"/>
      <c r="J12" s="107"/>
      <c r="K12" s="108"/>
      <c r="L12" s="108">
        <v>10000</v>
      </c>
      <c r="M12" s="108"/>
      <c r="N12" s="108"/>
      <c r="O12" s="109"/>
      <c r="P12" s="103"/>
      <c r="Q12" s="379"/>
    </row>
    <row r="13" spans="1:17" ht="30.75" thickBot="1" x14ac:dyDescent="0.3">
      <c r="A13" s="380" t="s">
        <v>53</v>
      </c>
      <c r="B13" s="95" t="s">
        <v>54</v>
      </c>
      <c r="C13" s="104" t="s">
        <v>14</v>
      </c>
      <c r="D13" s="105" t="s">
        <v>14</v>
      </c>
      <c r="E13" s="105" t="s">
        <v>14</v>
      </c>
      <c r="F13" s="106" t="s">
        <v>14</v>
      </c>
      <c r="G13" s="104"/>
      <c r="H13" s="105"/>
      <c r="I13" s="105"/>
      <c r="J13" s="107"/>
      <c r="K13" s="108"/>
      <c r="L13" s="108">
        <v>24500</v>
      </c>
      <c r="M13" s="108" t="s">
        <v>63</v>
      </c>
      <c r="N13" s="108"/>
      <c r="O13" s="109"/>
      <c r="P13" s="103">
        <f t="shared" si="0"/>
        <v>24500</v>
      </c>
      <c r="Q13" s="379"/>
    </row>
    <row r="14" spans="1:17" ht="45.75" thickBot="1" x14ac:dyDescent="0.3">
      <c r="A14" s="381"/>
      <c r="B14" s="95" t="s">
        <v>55</v>
      </c>
      <c r="C14" s="104" t="s">
        <v>14</v>
      </c>
      <c r="D14" s="105" t="s">
        <v>14</v>
      </c>
      <c r="E14" s="105" t="s">
        <v>14</v>
      </c>
      <c r="F14" s="106" t="s">
        <v>14</v>
      </c>
      <c r="G14" s="104"/>
      <c r="H14" s="105"/>
      <c r="I14" s="105"/>
      <c r="J14" s="107"/>
      <c r="K14" s="108"/>
      <c r="L14" s="108" t="s">
        <v>63</v>
      </c>
      <c r="M14" s="108" t="s">
        <v>63</v>
      </c>
      <c r="N14" s="108"/>
      <c r="O14" s="109"/>
      <c r="P14" s="103">
        <f>SUM(J14:O14)</f>
        <v>0</v>
      </c>
      <c r="Q14" s="379"/>
    </row>
    <row r="15" spans="1:17" ht="60.75" thickBot="1" x14ac:dyDescent="0.3">
      <c r="A15" s="381"/>
      <c r="B15" s="95" t="s">
        <v>57</v>
      </c>
      <c r="C15" s="110" t="s">
        <v>14</v>
      </c>
      <c r="D15" s="111" t="s">
        <v>14</v>
      </c>
      <c r="E15" s="111" t="s">
        <v>14</v>
      </c>
      <c r="F15" s="112" t="s">
        <v>14</v>
      </c>
      <c r="G15" s="110" t="s">
        <v>63</v>
      </c>
      <c r="H15" s="111" t="s">
        <v>63</v>
      </c>
      <c r="I15" s="36"/>
      <c r="J15" s="113"/>
      <c r="K15" s="114"/>
      <c r="L15" s="114">
        <v>15000</v>
      </c>
      <c r="M15" s="114"/>
      <c r="N15" s="114"/>
      <c r="O15" s="115"/>
      <c r="P15" s="182">
        <f>SUM(J15:O15)</f>
        <v>15000</v>
      </c>
      <c r="Q15" s="379"/>
    </row>
    <row r="16" spans="1:17" ht="30.75" thickBot="1" x14ac:dyDescent="0.3">
      <c r="A16" s="381"/>
      <c r="B16" s="95" t="s">
        <v>56</v>
      </c>
      <c r="C16" s="110" t="s">
        <v>14</v>
      </c>
      <c r="D16" s="111" t="s">
        <v>14</v>
      </c>
      <c r="E16" s="111" t="s">
        <v>14</v>
      </c>
      <c r="F16" s="112" t="s">
        <v>14</v>
      </c>
      <c r="G16" s="110" t="s">
        <v>63</v>
      </c>
      <c r="H16" s="111"/>
      <c r="I16" s="36"/>
      <c r="J16" s="113"/>
      <c r="K16" s="114"/>
      <c r="L16" s="114">
        <v>15000</v>
      </c>
      <c r="M16" s="114"/>
      <c r="N16" s="114"/>
      <c r="O16" s="115"/>
      <c r="P16" s="103">
        <f>SUM(J16:O16)</f>
        <v>15000</v>
      </c>
      <c r="Q16" s="379"/>
    </row>
    <row r="17" spans="1:17" ht="30.75" thickBot="1" x14ac:dyDescent="0.3">
      <c r="A17" s="381"/>
      <c r="B17" s="28" t="s">
        <v>58</v>
      </c>
      <c r="C17" s="110" t="s">
        <v>14</v>
      </c>
      <c r="D17" s="111" t="s">
        <v>14</v>
      </c>
      <c r="E17" s="111" t="s">
        <v>14</v>
      </c>
      <c r="F17" s="112" t="s">
        <v>14</v>
      </c>
      <c r="G17" s="110" t="s">
        <v>63</v>
      </c>
      <c r="H17" s="111" t="s">
        <v>63</v>
      </c>
      <c r="I17" s="36"/>
      <c r="J17" s="113"/>
      <c r="K17" s="114"/>
      <c r="L17" s="114">
        <v>10000</v>
      </c>
      <c r="M17" s="114"/>
      <c r="N17" s="114"/>
      <c r="O17" s="115"/>
      <c r="P17" s="182">
        <f t="shared" ref="P17" si="1">SUM(J17:O17)</f>
        <v>10000</v>
      </c>
      <c r="Q17" s="379"/>
    </row>
    <row r="18" spans="1:17" ht="45.75" thickBot="1" x14ac:dyDescent="0.3">
      <c r="A18" s="385" t="s">
        <v>59</v>
      </c>
      <c r="B18" s="28" t="s">
        <v>60</v>
      </c>
      <c r="C18" s="127" t="s">
        <v>14</v>
      </c>
      <c r="D18" s="128" t="s">
        <v>14</v>
      </c>
      <c r="E18" s="128" t="s">
        <v>14</v>
      </c>
      <c r="F18" s="129" t="s">
        <v>14</v>
      </c>
      <c r="G18" s="127" t="s">
        <v>63</v>
      </c>
      <c r="H18" s="128"/>
      <c r="I18" s="130"/>
      <c r="J18" s="131" t="s">
        <v>63</v>
      </c>
      <c r="K18" s="131" t="s">
        <v>63</v>
      </c>
      <c r="L18" s="132"/>
      <c r="M18" s="132"/>
      <c r="N18" s="132"/>
      <c r="O18" s="133"/>
      <c r="P18" s="134">
        <f>SUM(J18:O18)</f>
        <v>0</v>
      </c>
      <c r="Q18" s="376" t="s">
        <v>71</v>
      </c>
    </row>
    <row r="19" spans="1:17" ht="30.75" thickBot="1" x14ac:dyDescent="0.3">
      <c r="A19" s="381"/>
      <c r="B19" s="28" t="s">
        <v>61</v>
      </c>
      <c r="C19" s="110" t="s">
        <v>14</v>
      </c>
      <c r="D19" s="111" t="s">
        <v>14</v>
      </c>
      <c r="E19" s="111" t="s">
        <v>14</v>
      </c>
      <c r="F19" s="112" t="s">
        <v>14</v>
      </c>
      <c r="G19" s="110" t="s">
        <v>63</v>
      </c>
      <c r="H19" s="111"/>
      <c r="I19" s="36"/>
      <c r="J19" s="113"/>
      <c r="K19" s="114"/>
      <c r="L19" s="114"/>
      <c r="M19" s="114"/>
      <c r="N19" s="114"/>
      <c r="O19" s="115"/>
      <c r="P19" s="103"/>
      <c r="Q19" s="377"/>
    </row>
    <row r="20" spans="1:17" ht="15.75" thickBot="1" x14ac:dyDescent="0.3">
      <c r="A20" s="386"/>
      <c r="B20" s="135" t="s">
        <v>62</v>
      </c>
      <c r="C20" s="136" t="s">
        <v>14</v>
      </c>
      <c r="D20" s="137" t="s">
        <v>14</v>
      </c>
      <c r="E20" s="137" t="s">
        <v>14</v>
      </c>
      <c r="F20" s="138" t="s">
        <v>14</v>
      </c>
      <c r="G20" s="136" t="s">
        <v>63</v>
      </c>
      <c r="H20" s="137"/>
      <c r="I20" s="32"/>
      <c r="J20" s="139"/>
      <c r="K20" s="140"/>
      <c r="L20" s="140"/>
      <c r="M20" s="140"/>
      <c r="N20" s="140"/>
      <c r="O20" s="141"/>
      <c r="P20" s="103"/>
      <c r="Q20" s="377"/>
    </row>
    <row r="21" spans="1:17" ht="14.45" customHeight="1" thickBot="1" x14ac:dyDescent="0.3">
      <c r="A21" s="142"/>
      <c r="B21" s="117"/>
      <c r="C21" s="118"/>
      <c r="D21" s="119"/>
      <c r="E21" s="119"/>
      <c r="F21" s="120"/>
      <c r="G21" s="118"/>
      <c r="H21" s="119"/>
      <c r="I21" s="121"/>
      <c r="J21" s="122">
        <f t="shared" ref="J21:O21" si="2">SUM(J18:J20)</f>
        <v>0</v>
      </c>
      <c r="K21" s="123">
        <f>K8</f>
        <v>35000</v>
      </c>
      <c r="L21" s="123">
        <f>L8+L11+L12+L13+L15+L16+L17</f>
        <v>218050</v>
      </c>
      <c r="M21" s="123">
        <f>M8</f>
        <v>24500</v>
      </c>
      <c r="N21" s="123">
        <f t="shared" si="2"/>
        <v>0</v>
      </c>
      <c r="O21" s="124">
        <f t="shared" si="2"/>
        <v>0</v>
      </c>
      <c r="P21" s="125">
        <f>P17+P16+P15+P13+P11+P8</f>
        <v>267550</v>
      </c>
      <c r="Q21" s="126"/>
    </row>
    <row r="22" spans="1:17" ht="15.75" thickBot="1" x14ac:dyDescent="0.3">
      <c r="A22" s="345" t="s">
        <v>17</v>
      </c>
      <c r="B22" s="53" t="s">
        <v>69</v>
      </c>
      <c r="C22" s="54" t="s">
        <v>14</v>
      </c>
      <c r="D22" s="54" t="s">
        <v>14</v>
      </c>
      <c r="E22" s="54" t="s">
        <v>14</v>
      </c>
      <c r="F22" s="54" t="s">
        <v>14</v>
      </c>
      <c r="G22" s="63" t="s">
        <v>63</v>
      </c>
      <c r="H22" s="54"/>
      <c r="I22" s="54"/>
      <c r="J22" s="144"/>
      <c r="K22" s="145"/>
      <c r="L22" s="145"/>
      <c r="M22" s="145"/>
      <c r="N22" s="108"/>
      <c r="O22" s="115">
        <v>429338.13</v>
      </c>
      <c r="P22" s="194">
        <f>SUM(O22)</f>
        <v>429338.13</v>
      </c>
      <c r="Q22" s="365" t="s">
        <v>71</v>
      </c>
    </row>
    <row r="23" spans="1:17" ht="30.75" thickBot="1" x14ac:dyDescent="0.3">
      <c r="A23" s="363"/>
      <c r="B23" s="40" t="s">
        <v>72</v>
      </c>
      <c r="C23" s="54" t="s">
        <v>14</v>
      </c>
      <c r="D23" s="54" t="s">
        <v>14</v>
      </c>
      <c r="E23" s="54" t="s">
        <v>14</v>
      </c>
      <c r="F23" s="54" t="s">
        <v>14</v>
      </c>
      <c r="G23" s="41"/>
      <c r="H23" s="42"/>
      <c r="I23" s="54" t="s">
        <v>63</v>
      </c>
      <c r="J23" s="146"/>
      <c r="K23" s="147"/>
      <c r="L23" s="147"/>
      <c r="M23" s="147"/>
      <c r="N23" s="147"/>
      <c r="O23" s="115">
        <v>46000</v>
      </c>
      <c r="P23" s="182">
        <f t="shared" ref="P23" si="3">SUM(J23:O23)</f>
        <v>46000</v>
      </c>
      <c r="Q23" s="366"/>
    </row>
    <row r="24" spans="1:17" ht="30.75" thickBot="1" x14ac:dyDescent="0.3">
      <c r="A24" s="363"/>
      <c r="B24" s="31" t="s">
        <v>70</v>
      </c>
      <c r="C24" s="136" t="s">
        <v>14</v>
      </c>
      <c r="D24" s="137" t="s">
        <v>14</v>
      </c>
      <c r="E24" s="137" t="s">
        <v>14</v>
      </c>
      <c r="F24" s="138" t="s">
        <v>14</v>
      </c>
      <c r="G24" s="136"/>
      <c r="H24" s="137"/>
      <c r="I24" s="137" t="s">
        <v>63</v>
      </c>
      <c r="J24" s="139"/>
      <c r="K24" s="140"/>
      <c r="L24" s="140"/>
      <c r="M24" s="140"/>
      <c r="N24" s="140" t="s">
        <v>63</v>
      </c>
      <c r="O24" s="141">
        <v>65000</v>
      </c>
      <c r="P24" s="182">
        <f>SUM(J24:O24)</f>
        <v>65000</v>
      </c>
      <c r="Q24" s="366"/>
    </row>
    <row r="25" spans="1:17" ht="30.75" thickBot="1" x14ac:dyDescent="0.3">
      <c r="A25" s="364"/>
      <c r="B25" s="180" t="s">
        <v>64</v>
      </c>
      <c r="C25" s="178" t="s">
        <v>14</v>
      </c>
      <c r="D25" s="178" t="s">
        <v>14</v>
      </c>
      <c r="E25" s="178" t="s">
        <v>14</v>
      </c>
      <c r="F25" s="178" t="s">
        <v>14</v>
      </c>
      <c r="G25" s="178"/>
      <c r="H25" s="178"/>
      <c r="I25" s="178"/>
      <c r="J25" s="179"/>
      <c r="K25" s="179">
        <v>7500</v>
      </c>
      <c r="L25" s="179"/>
      <c r="M25" s="179"/>
      <c r="N25" s="179"/>
      <c r="O25" s="193"/>
      <c r="P25" s="103">
        <f>K25</f>
        <v>7500</v>
      </c>
      <c r="Q25" s="367"/>
    </row>
    <row r="26" spans="1:17" ht="15.75" thickBot="1" x14ac:dyDescent="0.3">
      <c r="A26" s="116"/>
      <c r="B26" s="117"/>
      <c r="C26" s="118"/>
      <c r="D26" s="119"/>
      <c r="E26" s="119"/>
      <c r="F26" s="120"/>
      <c r="G26" s="118"/>
      <c r="H26" s="119"/>
      <c r="I26" s="121"/>
      <c r="J26" s="122">
        <f>SUM(J22:J24)</f>
        <v>0</v>
      </c>
      <c r="K26" s="123">
        <f>SUM(K25)</f>
        <v>7500</v>
      </c>
      <c r="L26" s="123">
        <f>SUM(L22:L24)</f>
        <v>0</v>
      </c>
      <c r="M26" s="123">
        <f>SUM(M22:M24)</f>
        <v>0</v>
      </c>
      <c r="N26" s="123" t="s">
        <v>63</v>
      </c>
      <c r="O26" s="124">
        <f>SUM(O22:O25)</f>
        <v>540338.13</v>
      </c>
      <c r="P26" s="148">
        <f>SUM(P22:P24)</f>
        <v>540338.13</v>
      </c>
      <c r="Q26" s="149"/>
    </row>
    <row r="27" spans="1:17" ht="45.75" thickBot="1" x14ac:dyDescent="0.3">
      <c r="A27" s="150" t="s">
        <v>20</v>
      </c>
      <c r="B27" s="143" t="s">
        <v>65</v>
      </c>
      <c r="C27" s="110" t="s">
        <v>14</v>
      </c>
      <c r="D27" s="111" t="s">
        <v>14</v>
      </c>
      <c r="E27" s="111" t="s">
        <v>14</v>
      </c>
      <c r="F27" s="112" t="s">
        <v>14</v>
      </c>
      <c r="G27" s="110"/>
      <c r="H27" s="111"/>
      <c r="I27" s="111" t="s">
        <v>63</v>
      </c>
      <c r="J27" s="113"/>
      <c r="K27" s="114"/>
      <c r="L27" s="114"/>
      <c r="M27" s="114"/>
      <c r="N27" s="114">
        <f>38550.83+4000+10000</f>
        <v>52550.83</v>
      </c>
      <c r="O27" s="115"/>
      <c r="P27" s="182">
        <f>SUM(J27:O27)</f>
        <v>52550.83</v>
      </c>
      <c r="Q27" s="192" t="s">
        <v>71</v>
      </c>
    </row>
    <row r="28" spans="1:17" ht="15.75" thickBot="1" x14ac:dyDescent="0.3">
      <c r="A28" s="116"/>
      <c r="B28" s="117"/>
      <c r="C28" s="151"/>
      <c r="D28" s="152"/>
      <c r="E28" s="152"/>
      <c r="F28" s="153"/>
      <c r="G28" s="118"/>
      <c r="H28" s="119"/>
      <c r="I28" s="121"/>
      <c r="J28" s="154">
        <f t="shared" ref="J28:P28" si="4">SUM(J27:J27)</f>
        <v>0</v>
      </c>
      <c r="K28" s="155">
        <f t="shared" si="4"/>
        <v>0</v>
      </c>
      <c r="L28" s="155">
        <f t="shared" si="4"/>
        <v>0</v>
      </c>
      <c r="M28" s="155">
        <f t="shared" si="4"/>
        <v>0</v>
      </c>
      <c r="N28" s="155">
        <f t="shared" si="4"/>
        <v>52550.83</v>
      </c>
      <c r="O28" s="156">
        <f t="shared" si="4"/>
        <v>0</v>
      </c>
      <c r="P28" s="157">
        <f t="shared" si="4"/>
        <v>52550.83</v>
      </c>
      <c r="Q28" s="158"/>
    </row>
    <row r="29" spans="1:17" ht="19.5" thickBot="1" x14ac:dyDescent="0.3">
      <c r="A29" s="159" t="s">
        <v>67</v>
      </c>
      <c r="B29" s="160"/>
      <c r="C29" s="161"/>
      <c r="D29" s="162"/>
      <c r="E29" s="162"/>
      <c r="F29" s="162"/>
      <c r="G29" s="162"/>
      <c r="H29" s="162"/>
      <c r="I29" s="162"/>
      <c r="J29" s="163">
        <f>J21</f>
        <v>0</v>
      </c>
      <c r="K29" s="163">
        <f>K26+K21</f>
        <v>42500</v>
      </c>
      <c r="L29" s="163">
        <f>L21</f>
        <v>218050</v>
      </c>
      <c r="M29" s="163">
        <f>M21</f>
        <v>24500</v>
      </c>
      <c r="N29" s="163">
        <f>N27</f>
        <v>52550.83</v>
      </c>
      <c r="O29" s="164">
        <f>O22+O23+O24</f>
        <v>540338.13</v>
      </c>
      <c r="P29" s="165">
        <f>P26+P27+P21</f>
        <v>860438.96</v>
      </c>
      <c r="Q29" s="166"/>
    </row>
  </sheetData>
  <mergeCells count="11">
    <mergeCell ref="A22:A25"/>
    <mergeCell ref="Q22:Q25"/>
    <mergeCell ref="A6:A7"/>
    <mergeCell ref="C6:F6"/>
    <mergeCell ref="G6:I6"/>
    <mergeCell ref="J6:N6"/>
    <mergeCell ref="Q18:Q20"/>
    <mergeCell ref="Q9:Q17"/>
    <mergeCell ref="A13:A17"/>
    <mergeCell ref="A8:A12"/>
    <mergeCell ref="A18:A2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O27" sqref="O27"/>
    </sheetView>
  </sheetViews>
  <sheetFormatPr baseColWidth="10" defaultRowHeight="15" x14ac:dyDescent="0.25"/>
  <cols>
    <col min="1" max="1" width="30.28515625" customWidth="1"/>
    <col min="2" max="2" width="27.5703125" customWidth="1"/>
    <col min="3" max="3" width="3.28515625" customWidth="1"/>
    <col min="4" max="4" width="3.140625" customWidth="1"/>
    <col min="5" max="5" width="3.42578125" customWidth="1"/>
    <col min="6" max="6" width="3.28515625" customWidth="1"/>
    <col min="7" max="7" width="7.7109375" customWidth="1"/>
    <col min="9" max="9" width="12" customWidth="1"/>
    <col min="10" max="10" width="13.85546875" customWidth="1"/>
    <col min="11" max="11" width="11.140625" customWidth="1"/>
    <col min="12" max="12" width="12" bestFit="1" customWidth="1"/>
    <col min="13" max="14" width="14.42578125" customWidth="1"/>
  </cols>
  <sheetData/>
  <pageMargins left="0.7" right="0.7" top="0.75" bottom="0.75" header="0.3" footer="0.3"/>
  <pageSetup paperSize="9" orientation="landscape" horizontalDpi="4294967295" verticalDpi="4294967295"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3:K37"/>
  <sheetViews>
    <sheetView topLeftCell="A16" workbookViewId="0">
      <selection activeCell="B23" sqref="B23"/>
    </sheetView>
  </sheetViews>
  <sheetFormatPr baseColWidth="10" defaultRowHeight="15" x14ac:dyDescent="0.25"/>
  <cols>
    <col min="1" max="1" width="25.85546875" customWidth="1"/>
    <col min="2" max="2" width="42.140625" customWidth="1"/>
    <col min="3" max="3" width="3.28515625" customWidth="1"/>
    <col min="4" max="4" width="2.85546875" customWidth="1"/>
    <col min="5" max="5" width="3.28515625" customWidth="1"/>
    <col min="6" max="6" width="3" customWidth="1"/>
    <col min="7" max="7" width="8.85546875" customWidth="1"/>
    <col min="8" max="8" width="13.85546875" customWidth="1"/>
    <col min="9" max="9" width="13.28515625" customWidth="1"/>
    <col min="10" max="10" width="14.85546875" customWidth="1"/>
    <col min="11" max="11" width="8.7109375" customWidth="1"/>
  </cols>
  <sheetData>
    <row r="3" spans="1:11" ht="21" x14ac:dyDescent="0.35">
      <c r="A3" s="387" t="s">
        <v>84</v>
      </c>
      <c r="B3" s="387"/>
      <c r="C3" s="387"/>
      <c r="D3" s="387"/>
      <c r="E3" s="387"/>
      <c r="F3" s="387"/>
      <c r="G3" s="387"/>
      <c r="H3" s="387"/>
      <c r="I3" s="387"/>
      <c r="J3" s="387"/>
      <c r="K3" s="387"/>
    </row>
    <row r="4" spans="1:11" x14ac:dyDescent="0.25">
      <c r="A4" s="1"/>
      <c r="B4" s="1"/>
      <c r="C4" s="1"/>
      <c r="D4" s="1"/>
      <c r="E4" s="1"/>
      <c r="F4" s="1"/>
      <c r="G4" s="1"/>
      <c r="H4" s="1"/>
      <c r="I4" s="1"/>
      <c r="J4" s="1"/>
      <c r="K4" s="1"/>
    </row>
    <row r="5" spans="1:11" ht="18" customHeight="1" x14ac:dyDescent="0.25">
      <c r="A5" s="348" t="s">
        <v>85</v>
      </c>
      <c r="B5" s="217"/>
      <c r="C5" s="349">
        <v>2015</v>
      </c>
      <c r="D5" s="349"/>
      <c r="E5" s="349"/>
      <c r="F5" s="349"/>
      <c r="G5" s="388" t="s">
        <v>2</v>
      </c>
      <c r="H5" s="350" t="s">
        <v>3</v>
      </c>
      <c r="I5" s="351"/>
      <c r="J5" s="3"/>
      <c r="K5" s="3"/>
    </row>
    <row r="6" spans="1:11" ht="42" customHeight="1" x14ac:dyDescent="0.25">
      <c r="A6" s="348"/>
      <c r="B6" s="4" t="s">
        <v>4</v>
      </c>
      <c r="C6" s="5" t="s">
        <v>5</v>
      </c>
      <c r="D6" s="5" t="s">
        <v>6</v>
      </c>
      <c r="E6" s="5" t="s">
        <v>7</v>
      </c>
      <c r="F6" s="5" t="s">
        <v>8</v>
      </c>
      <c r="G6" s="389"/>
      <c r="H6" s="7" t="s">
        <v>10</v>
      </c>
      <c r="I6" s="7" t="s">
        <v>11</v>
      </c>
      <c r="J6" s="8" t="s">
        <v>12</v>
      </c>
      <c r="K6" s="8" t="s">
        <v>13</v>
      </c>
    </row>
    <row r="7" spans="1:11" ht="26.1" customHeight="1" thickBot="1" x14ac:dyDescent="0.3">
      <c r="A7" s="352" t="s">
        <v>86</v>
      </c>
      <c r="B7" s="231" t="s">
        <v>87</v>
      </c>
      <c r="C7" s="9" t="s">
        <v>14</v>
      </c>
      <c r="D7" s="9" t="s">
        <v>14</v>
      </c>
      <c r="E7" s="9" t="s">
        <v>14</v>
      </c>
      <c r="F7" s="9" t="s">
        <v>14</v>
      </c>
      <c r="G7" s="9"/>
      <c r="H7" s="172"/>
      <c r="I7" s="172"/>
      <c r="J7" s="171"/>
      <c r="K7" s="12" t="s">
        <v>76</v>
      </c>
    </row>
    <row r="8" spans="1:11" ht="16.5" customHeight="1" thickBot="1" x14ac:dyDescent="0.3">
      <c r="A8" s="352"/>
      <c r="B8" s="169" t="s">
        <v>93</v>
      </c>
      <c r="C8" s="9" t="s">
        <v>14</v>
      </c>
      <c r="D8" s="9" t="s">
        <v>14</v>
      </c>
      <c r="E8" s="9" t="s">
        <v>14</v>
      </c>
      <c r="F8" s="9" t="s">
        <v>14</v>
      </c>
      <c r="G8" s="9"/>
      <c r="H8" s="17">
        <v>10000</v>
      </c>
      <c r="I8" s="172"/>
      <c r="J8" s="17">
        <v>10000</v>
      </c>
      <c r="K8" s="12"/>
    </row>
    <row r="9" spans="1:11" ht="29.1" customHeight="1" thickBot="1" x14ac:dyDescent="0.3">
      <c r="A9" s="352"/>
      <c r="B9" s="13" t="s">
        <v>88</v>
      </c>
      <c r="C9" s="9" t="s">
        <v>14</v>
      </c>
      <c r="D9" s="9" t="s">
        <v>14</v>
      </c>
      <c r="E9" s="9" t="s">
        <v>14</v>
      </c>
      <c r="F9" s="9" t="s">
        <v>14</v>
      </c>
      <c r="G9" s="14"/>
      <c r="H9" s="17">
        <v>15000</v>
      </c>
      <c r="I9" s="18"/>
      <c r="J9" s="222">
        <v>15000</v>
      </c>
      <c r="K9" s="353"/>
    </row>
    <row r="10" spans="1:11" ht="26.45" customHeight="1" thickBot="1" x14ac:dyDescent="0.3">
      <c r="A10" s="352"/>
      <c r="B10" s="13" t="s">
        <v>90</v>
      </c>
      <c r="C10" s="9" t="s">
        <v>14</v>
      </c>
      <c r="D10" s="9" t="s">
        <v>14</v>
      </c>
      <c r="E10" s="9"/>
      <c r="F10" s="9"/>
      <c r="G10" s="9"/>
      <c r="H10" s="17">
        <v>10000</v>
      </c>
      <c r="I10" s="18"/>
      <c r="J10" s="15">
        <f>+H10</f>
        <v>10000</v>
      </c>
      <c r="K10" s="354"/>
    </row>
    <row r="11" spans="1:11" ht="18" customHeight="1" thickBot="1" x14ac:dyDescent="0.3">
      <c r="A11" s="352"/>
      <c r="B11" s="219" t="s">
        <v>33</v>
      </c>
      <c r="C11" s="9" t="s">
        <v>14</v>
      </c>
      <c r="D11" s="9" t="s">
        <v>14</v>
      </c>
      <c r="E11" s="9" t="s">
        <v>14</v>
      </c>
      <c r="F11" s="9"/>
      <c r="G11" s="9"/>
      <c r="H11" s="17"/>
      <c r="I11" s="18"/>
      <c r="J11" s="15"/>
      <c r="K11" s="354"/>
    </row>
    <row r="12" spans="1:11" ht="42" customHeight="1" thickBot="1" x14ac:dyDescent="0.3">
      <c r="A12" s="352"/>
      <c r="B12" s="35" t="s">
        <v>94</v>
      </c>
      <c r="C12" s="9" t="s">
        <v>14</v>
      </c>
      <c r="D12" s="9" t="s">
        <v>14</v>
      </c>
      <c r="E12" s="9" t="s">
        <v>14</v>
      </c>
      <c r="F12" s="9" t="s">
        <v>14</v>
      </c>
      <c r="G12" s="9"/>
      <c r="H12" s="17">
        <v>10000</v>
      </c>
      <c r="I12" s="18"/>
      <c r="J12" s="15">
        <v>10000</v>
      </c>
      <c r="K12" s="354"/>
    </row>
    <row r="13" spans="1:11" ht="27.95" customHeight="1" thickBot="1" x14ac:dyDescent="0.3">
      <c r="A13" s="352"/>
      <c r="B13" s="35" t="s">
        <v>102</v>
      </c>
      <c r="C13" s="9" t="s">
        <v>14</v>
      </c>
      <c r="D13" s="9" t="s">
        <v>14</v>
      </c>
      <c r="E13" s="9" t="s">
        <v>14</v>
      </c>
      <c r="F13" s="9" t="s">
        <v>14</v>
      </c>
      <c r="G13" s="9"/>
      <c r="H13" s="17">
        <v>10000</v>
      </c>
      <c r="I13" s="18"/>
      <c r="J13" s="15">
        <v>10000</v>
      </c>
      <c r="K13" s="354"/>
    </row>
    <row r="14" spans="1:11" ht="27.95" customHeight="1" thickBot="1" x14ac:dyDescent="0.3">
      <c r="A14" s="352"/>
      <c r="B14" s="35" t="s">
        <v>35</v>
      </c>
      <c r="C14" s="9"/>
      <c r="D14" s="9"/>
      <c r="E14" s="9" t="s">
        <v>14</v>
      </c>
      <c r="F14" s="9" t="s">
        <v>14</v>
      </c>
      <c r="G14" s="9"/>
      <c r="H14" s="17"/>
      <c r="I14" s="18"/>
      <c r="J14" s="15"/>
      <c r="K14" s="354"/>
    </row>
    <row r="15" spans="1:11" ht="27.95" customHeight="1" thickBot="1" x14ac:dyDescent="0.3">
      <c r="A15" s="352"/>
      <c r="B15" s="35" t="s">
        <v>89</v>
      </c>
      <c r="C15" s="9" t="s">
        <v>14</v>
      </c>
      <c r="D15" s="9" t="s">
        <v>14</v>
      </c>
      <c r="E15" s="9" t="s">
        <v>14</v>
      </c>
      <c r="F15" s="9" t="s">
        <v>14</v>
      </c>
      <c r="G15" s="9"/>
      <c r="H15" s="17">
        <v>10000</v>
      </c>
      <c r="I15" s="18"/>
      <c r="J15" s="222">
        <v>10000</v>
      </c>
      <c r="K15" s="354"/>
    </row>
    <row r="16" spans="1:11" ht="15.75" thickBot="1" x14ac:dyDescent="0.3">
      <c r="A16" s="19" t="s">
        <v>95</v>
      </c>
      <c r="B16" s="167"/>
      <c r="C16" s="20"/>
      <c r="D16" s="21"/>
      <c r="E16" s="21"/>
      <c r="F16" s="22"/>
      <c r="G16" s="21"/>
      <c r="H16" s="23">
        <f>SUM(H8:I15)</f>
        <v>65000</v>
      </c>
      <c r="I16" s="24"/>
      <c r="J16" s="174">
        <f>SUM(J8:J15)</f>
        <v>65000</v>
      </c>
      <c r="K16" s="173"/>
    </row>
    <row r="17" spans="1:11" ht="56.45" customHeight="1" thickBot="1" x14ac:dyDescent="0.3">
      <c r="A17" s="355" t="s">
        <v>103</v>
      </c>
      <c r="B17" s="13" t="s">
        <v>34</v>
      </c>
      <c r="C17" s="9" t="s">
        <v>14</v>
      </c>
      <c r="D17" s="9" t="s">
        <v>14</v>
      </c>
      <c r="E17" s="9" t="s">
        <v>14</v>
      </c>
      <c r="F17" s="9" t="s">
        <v>14</v>
      </c>
      <c r="G17" s="16"/>
      <c r="H17" s="17">
        <v>3000</v>
      </c>
      <c r="I17" s="18"/>
      <c r="J17" s="222">
        <v>3000</v>
      </c>
      <c r="K17" s="358"/>
    </row>
    <row r="18" spans="1:11" ht="42.95" customHeight="1" thickBot="1" x14ac:dyDescent="0.3">
      <c r="A18" s="356"/>
      <c r="B18" s="27" t="s">
        <v>98</v>
      </c>
      <c r="C18" s="9" t="s">
        <v>14</v>
      </c>
      <c r="D18" s="9" t="s">
        <v>14</v>
      </c>
      <c r="E18" s="9" t="s">
        <v>14</v>
      </c>
      <c r="F18" s="9" t="s">
        <v>14</v>
      </c>
      <c r="G18" s="16"/>
      <c r="H18" s="17">
        <v>5000</v>
      </c>
      <c r="I18" s="18"/>
      <c r="J18" s="222">
        <f>+H18</f>
        <v>5000</v>
      </c>
      <c r="K18" s="358"/>
    </row>
    <row r="19" spans="1:11" ht="18.600000000000001" customHeight="1" thickBot="1" x14ac:dyDescent="0.3">
      <c r="A19" s="357"/>
      <c r="B19" s="234" t="s">
        <v>99</v>
      </c>
      <c r="C19" s="9" t="s">
        <v>14</v>
      </c>
      <c r="D19" s="9" t="s">
        <v>14</v>
      </c>
      <c r="E19" s="9" t="s">
        <v>14</v>
      </c>
      <c r="F19" s="9" t="s">
        <v>14</v>
      </c>
      <c r="G19" s="16"/>
      <c r="H19" s="29">
        <v>100000</v>
      </c>
      <c r="I19" s="30"/>
      <c r="J19" s="222">
        <v>100000</v>
      </c>
      <c r="K19" s="358"/>
    </row>
    <row r="20" spans="1:11" ht="15.75" thickBot="1" x14ac:dyDescent="0.3">
      <c r="A20" s="19" t="s">
        <v>95</v>
      </c>
      <c r="B20" s="19"/>
      <c r="C20" s="19"/>
      <c r="D20" s="19"/>
      <c r="E20" s="19"/>
      <c r="F20" s="19"/>
      <c r="G20" s="19"/>
      <c r="H20" s="176">
        <f>SUM(H17:H19)</f>
        <v>108000</v>
      </c>
      <c r="I20" s="19"/>
      <c r="J20" s="174">
        <f>SUM(J17:J19)</f>
        <v>108000</v>
      </c>
      <c r="K20" s="175"/>
    </row>
    <row r="21" spans="1:11" ht="20.45" customHeight="1" x14ac:dyDescent="0.25">
      <c r="A21" s="361" t="s">
        <v>104</v>
      </c>
      <c r="B21" s="35" t="s">
        <v>101</v>
      </c>
      <c r="C21" s="36" t="s">
        <v>14</v>
      </c>
      <c r="D21" s="36" t="s">
        <v>14</v>
      </c>
      <c r="E21" s="36" t="s">
        <v>14</v>
      </c>
      <c r="F21" s="36" t="s">
        <v>14</v>
      </c>
      <c r="G21" s="36"/>
      <c r="H21" s="29">
        <v>40000</v>
      </c>
      <c r="I21" s="29"/>
      <c r="J21" s="223">
        <f>+H21</f>
        <v>40000</v>
      </c>
      <c r="K21" s="38"/>
    </row>
    <row r="22" spans="1:11" ht="69.95" customHeight="1" x14ac:dyDescent="0.25">
      <c r="A22" s="362"/>
      <c r="B22" s="35" t="s">
        <v>97</v>
      </c>
      <c r="C22" s="36" t="s">
        <v>14</v>
      </c>
      <c r="D22" s="36" t="s">
        <v>14</v>
      </c>
      <c r="E22" s="36" t="s">
        <v>14</v>
      </c>
      <c r="F22" s="36" t="s">
        <v>14</v>
      </c>
      <c r="G22" s="36"/>
      <c r="H22" s="29">
        <v>25000</v>
      </c>
      <c r="I22" s="29"/>
      <c r="J22" s="29">
        <f>+H22</f>
        <v>25000</v>
      </c>
      <c r="K22" s="38"/>
    </row>
    <row r="23" spans="1:11" ht="32.1" customHeight="1" x14ac:dyDescent="0.25">
      <c r="A23" s="362"/>
      <c r="B23" s="35" t="s">
        <v>32</v>
      </c>
      <c r="C23" s="195"/>
      <c r="D23" s="36" t="s">
        <v>14</v>
      </c>
      <c r="E23" s="36" t="s">
        <v>14</v>
      </c>
      <c r="F23" s="196"/>
      <c r="G23" s="196"/>
      <c r="H23" s="30">
        <v>5000</v>
      </c>
      <c r="I23" s="30"/>
      <c r="J23" s="197">
        <v>5000</v>
      </c>
      <c r="K23" s="38"/>
    </row>
    <row r="24" spans="1:11" ht="42.95" customHeight="1" x14ac:dyDescent="0.25">
      <c r="A24" s="362"/>
      <c r="B24" s="35" t="s">
        <v>100</v>
      </c>
      <c r="C24" s="195" t="s">
        <v>31</v>
      </c>
      <c r="D24" s="36" t="s">
        <v>31</v>
      </c>
      <c r="E24" s="36" t="s">
        <v>31</v>
      </c>
      <c r="F24" s="196" t="s">
        <v>31</v>
      </c>
      <c r="G24" s="196"/>
      <c r="H24" s="30">
        <v>10000</v>
      </c>
      <c r="I24" s="30"/>
      <c r="J24" s="197">
        <f>+H24</f>
        <v>10000</v>
      </c>
      <c r="K24" s="38"/>
    </row>
    <row r="25" spans="1:11" ht="30" x14ac:dyDescent="0.25">
      <c r="A25" s="362"/>
      <c r="B25" s="198" t="s">
        <v>36</v>
      </c>
      <c r="C25" s="183" t="s">
        <v>14</v>
      </c>
      <c r="D25" s="184" t="s">
        <v>14</v>
      </c>
      <c r="E25" s="184"/>
      <c r="F25" s="185"/>
      <c r="G25" s="185"/>
      <c r="H25" s="199">
        <v>10000</v>
      </c>
      <c r="I25" s="200"/>
      <c r="J25" s="34">
        <f>+H25</f>
        <v>10000</v>
      </c>
      <c r="K25" s="39"/>
    </row>
    <row r="26" spans="1:11" ht="30" x14ac:dyDescent="0.25">
      <c r="A26" s="362"/>
      <c r="B26" s="220" t="s">
        <v>105</v>
      </c>
      <c r="C26" s="183" t="s">
        <v>14</v>
      </c>
      <c r="D26" s="184" t="s">
        <v>14</v>
      </c>
      <c r="E26" s="184" t="s">
        <v>14</v>
      </c>
      <c r="F26" s="221" t="s">
        <v>14</v>
      </c>
      <c r="G26" s="221"/>
      <c r="H26" s="199">
        <v>25000</v>
      </c>
      <c r="I26" s="200"/>
      <c r="J26" s="34">
        <v>25000</v>
      </c>
      <c r="K26" s="39"/>
    </row>
    <row r="27" spans="1:11" ht="12.75" customHeight="1" x14ac:dyDescent="0.25">
      <c r="A27" s="206" t="s">
        <v>95</v>
      </c>
      <c r="B27" s="201"/>
      <c r="C27" s="202"/>
      <c r="D27" s="202"/>
      <c r="E27" s="202"/>
      <c r="F27" s="202"/>
      <c r="G27" s="203"/>
      <c r="H27" s="205">
        <f>SUM(H21:H26)</f>
        <v>115000</v>
      </c>
      <c r="I27" s="205"/>
      <c r="J27" s="215">
        <f>SUM(J21:J26)</f>
        <v>115000</v>
      </c>
      <c r="K27" s="216"/>
    </row>
    <row r="28" spans="1:11" ht="12.75" customHeight="1" x14ac:dyDescent="0.25">
      <c r="A28" s="207" t="s">
        <v>15</v>
      </c>
      <c r="B28" s="208"/>
      <c r="C28" s="209"/>
      <c r="D28" s="209"/>
      <c r="E28" s="209"/>
      <c r="F28" s="209"/>
      <c r="G28" s="210"/>
      <c r="H28" s="211"/>
      <c r="I28" s="212"/>
      <c r="J28" s="213"/>
      <c r="K28" s="214"/>
    </row>
    <row r="29" spans="1:11" ht="30.6" customHeight="1" x14ac:dyDescent="0.25">
      <c r="A29" s="230" t="s">
        <v>16</v>
      </c>
      <c r="B29" s="51"/>
      <c r="C29" s="51"/>
      <c r="D29" s="51"/>
      <c r="E29" s="51"/>
      <c r="F29" s="51"/>
      <c r="G29" s="51"/>
      <c r="H29" s="51"/>
      <c r="I29" s="52"/>
      <c r="J29" s="52"/>
      <c r="K29" s="52"/>
    </row>
    <row r="30" spans="1:11" ht="18.75" customHeight="1" x14ac:dyDescent="0.25">
      <c r="A30" s="345" t="s">
        <v>17</v>
      </c>
      <c r="B30" s="53" t="s">
        <v>91</v>
      </c>
      <c r="C30" s="54" t="s">
        <v>14</v>
      </c>
      <c r="D30" s="54" t="s">
        <v>14</v>
      </c>
      <c r="E30" s="54" t="s">
        <v>14</v>
      </c>
      <c r="F30" s="54" t="s">
        <v>14</v>
      </c>
      <c r="G30" s="54"/>
      <c r="H30" s="55"/>
      <c r="I30" s="30">
        <v>70786</v>
      </c>
      <c r="J30" s="29">
        <v>70786</v>
      </c>
      <c r="K30" s="56"/>
    </row>
    <row r="31" spans="1:11" ht="18.75" customHeight="1" x14ac:dyDescent="0.25">
      <c r="A31" s="363"/>
      <c r="B31" s="53" t="s">
        <v>92</v>
      </c>
      <c r="C31" s="54" t="s">
        <v>14</v>
      </c>
      <c r="D31" s="54" t="s">
        <v>14</v>
      </c>
      <c r="E31" s="54" t="s">
        <v>14</v>
      </c>
      <c r="F31" s="54" t="s">
        <v>14</v>
      </c>
      <c r="G31" s="54"/>
      <c r="H31" s="55"/>
      <c r="I31" s="30">
        <v>21720</v>
      </c>
      <c r="J31" s="29">
        <v>21720</v>
      </c>
      <c r="K31" s="56"/>
    </row>
    <row r="32" spans="1:11" ht="17.25" customHeight="1" thickBot="1" x14ac:dyDescent="0.3">
      <c r="A32" s="346"/>
      <c r="B32" s="40" t="s">
        <v>19</v>
      </c>
      <c r="C32" s="54" t="s">
        <v>14</v>
      </c>
      <c r="D32" s="54" t="s">
        <v>14</v>
      </c>
      <c r="E32" s="54" t="s">
        <v>14</v>
      </c>
      <c r="F32" s="54" t="s">
        <v>14</v>
      </c>
      <c r="G32" s="42"/>
      <c r="H32" s="43"/>
      <c r="I32" s="30">
        <v>50000</v>
      </c>
      <c r="J32" s="29">
        <v>50000</v>
      </c>
      <c r="K32" s="57"/>
    </row>
    <row r="33" spans="1:11" ht="15.75" thickBot="1" x14ac:dyDescent="0.3">
      <c r="A33" s="19"/>
      <c r="B33" s="44"/>
      <c r="C33" s="58"/>
      <c r="D33" s="48"/>
      <c r="E33" s="48"/>
      <c r="F33" s="59"/>
      <c r="G33" s="48"/>
      <c r="H33" s="49"/>
      <c r="I33" s="24">
        <f>+I32+I30</f>
        <v>120786</v>
      </c>
      <c r="J33" s="60">
        <f>+J32+J30</f>
        <v>120786</v>
      </c>
      <c r="K33" s="25"/>
    </row>
    <row r="34" spans="1:11" ht="15.75" thickBot="1" x14ac:dyDescent="0.3">
      <c r="A34" s="224" t="s">
        <v>96</v>
      </c>
      <c r="B34" s="186"/>
      <c r="C34" s="187" t="s">
        <v>14</v>
      </c>
      <c r="D34" s="188" t="s">
        <v>14</v>
      </c>
      <c r="E34" s="188" t="s">
        <v>14</v>
      </c>
      <c r="F34" s="189" t="s">
        <v>14</v>
      </c>
      <c r="G34" s="225"/>
      <c r="H34" s="226"/>
      <c r="I34" s="227">
        <v>50000</v>
      </c>
      <c r="J34" s="228">
        <v>50000</v>
      </c>
      <c r="K34" s="229"/>
    </row>
    <row r="35" spans="1:11" ht="27" customHeight="1" thickBot="1" x14ac:dyDescent="0.3">
      <c r="A35" s="61" t="s">
        <v>20</v>
      </c>
      <c r="B35" s="62" t="s">
        <v>21</v>
      </c>
      <c r="C35" s="63" t="s">
        <v>14</v>
      </c>
      <c r="D35" s="54" t="s">
        <v>14</v>
      </c>
      <c r="E35" s="54" t="s">
        <v>14</v>
      </c>
      <c r="F35" s="64" t="s">
        <v>14</v>
      </c>
      <c r="G35" s="64"/>
      <c r="H35" s="55"/>
      <c r="I35" s="65">
        <v>20000</v>
      </c>
      <c r="J35" s="66">
        <v>20000</v>
      </c>
      <c r="K35" s="218"/>
    </row>
    <row r="36" spans="1:11" ht="14.25" customHeight="1" thickBot="1" x14ac:dyDescent="0.3">
      <c r="A36" s="19" t="s">
        <v>22</v>
      </c>
      <c r="B36" s="44"/>
      <c r="C36" s="45"/>
      <c r="D36" s="46"/>
      <c r="E36" s="46"/>
      <c r="F36" s="47"/>
      <c r="G36" s="48"/>
      <c r="H36" s="49"/>
      <c r="I36" s="65">
        <f>SUM(I34:I35)</f>
        <v>70000</v>
      </c>
      <c r="J36" s="60">
        <f>SUM(J34:J35)</f>
        <v>70000</v>
      </c>
      <c r="K36" s="25"/>
    </row>
    <row r="37" spans="1:11" ht="16.5" customHeight="1" thickBot="1" x14ac:dyDescent="0.3">
      <c r="A37" s="68" t="s">
        <v>23</v>
      </c>
      <c r="B37" s="69"/>
      <c r="C37" s="70"/>
      <c r="D37" s="71"/>
      <c r="E37" s="71"/>
      <c r="F37" s="71"/>
      <c r="G37" s="71"/>
      <c r="H37" s="72"/>
      <c r="I37" s="232">
        <f>SUM(I33:I35)</f>
        <v>190786</v>
      </c>
      <c r="J37" s="233">
        <f>SUM(J36,J33,J27,J20,J16)</f>
        <v>478786</v>
      </c>
      <c r="K37" s="74"/>
    </row>
  </sheetData>
  <mergeCells count="11">
    <mergeCell ref="A17:A19"/>
    <mergeCell ref="K17:K19"/>
    <mergeCell ref="A30:A32"/>
    <mergeCell ref="A21:A26"/>
    <mergeCell ref="A3:K3"/>
    <mergeCell ref="A5:A6"/>
    <mergeCell ref="C5:F5"/>
    <mergeCell ref="H5:I5"/>
    <mergeCell ref="A7:A15"/>
    <mergeCell ref="K9:K15"/>
    <mergeCell ref="G5:G6"/>
  </mergeCells>
  <pageMargins left="0.7" right="0.7" top="0.75" bottom="0.75" header="0.3" footer="0.3"/>
  <pageSetup paperSize="9" orientation="landscape" horizontalDpi="4294967295" verticalDpi="4294967295"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75"/>
  <sheetViews>
    <sheetView tabSelected="1" zoomScale="80" zoomScaleNormal="80" workbookViewId="0">
      <selection activeCell="C65" sqref="C65"/>
    </sheetView>
  </sheetViews>
  <sheetFormatPr baseColWidth="10" defaultRowHeight="15" x14ac:dyDescent="0.25"/>
  <cols>
    <col min="1" max="1" width="7" customWidth="1"/>
    <col min="2" max="2" width="47.7109375" customWidth="1"/>
    <col min="3" max="3" width="85.5703125" customWidth="1"/>
    <col min="4" max="4" width="17.140625" customWidth="1"/>
    <col min="5" max="5" width="17" customWidth="1"/>
    <col min="6" max="6" width="19.140625" customWidth="1"/>
    <col min="7" max="18" width="5.42578125" customWidth="1"/>
    <col min="19" max="19" width="8.42578125" customWidth="1"/>
    <col min="20" max="20" width="19.85546875" customWidth="1"/>
  </cols>
  <sheetData>
    <row r="1" spans="1:20" ht="25.5" x14ac:dyDescent="0.35">
      <c r="A1" s="402" t="s">
        <v>213</v>
      </c>
      <c r="B1" s="402"/>
      <c r="C1" s="402"/>
      <c r="D1" s="402"/>
      <c r="E1" s="402"/>
      <c r="F1" s="402"/>
      <c r="G1" s="402"/>
      <c r="H1" s="402"/>
      <c r="I1" s="402"/>
      <c r="J1" s="402"/>
      <c r="K1" s="402"/>
      <c r="L1" s="402"/>
      <c r="M1" s="402"/>
      <c r="N1" s="402"/>
      <c r="O1" s="402"/>
      <c r="P1" s="402"/>
      <c r="Q1" s="402"/>
      <c r="R1" s="402"/>
      <c r="S1" s="402"/>
      <c r="T1" s="402"/>
    </row>
    <row r="2" spans="1:20" ht="23.25" x14ac:dyDescent="0.35">
      <c r="A2" s="406" t="s">
        <v>214</v>
      </c>
      <c r="B2" s="406"/>
      <c r="C2" s="406"/>
      <c r="D2" s="406"/>
      <c r="E2" s="406"/>
      <c r="F2" s="406"/>
      <c r="G2" s="406"/>
      <c r="H2" s="406"/>
      <c r="I2" s="406"/>
      <c r="J2" s="406"/>
      <c r="K2" s="406"/>
      <c r="L2" s="406"/>
      <c r="M2" s="406"/>
      <c r="N2" s="406"/>
      <c r="O2" s="406"/>
      <c r="P2" s="406"/>
      <c r="Q2" s="406"/>
      <c r="R2" s="406"/>
      <c r="S2" s="406"/>
      <c r="T2" s="406"/>
    </row>
    <row r="3" spans="1:20" ht="23.25" x14ac:dyDescent="0.35">
      <c r="A3" s="407" t="s">
        <v>215</v>
      </c>
      <c r="B3" s="407"/>
      <c r="C3" s="407"/>
      <c r="D3" s="407"/>
      <c r="E3" s="407"/>
      <c r="F3" s="407"/>
      <c r="G3" s="407"/>
      <c r="H3" s="407"/>
      <c r="I3" s="407"/>
      <c r="J3" s="407"/>
      <c r="K3" s="407"/>
      <c r="L3" s="407"/>
      <c r="M3" s="407"/>
      <c r="N3" s="407"/>
      <c r="O3" s="407"/>
      <c r="P3" s="407"/>
      <c r="Q3" s="407"/>
      <c r="R3" s="407"/>
      <c r="S3" s="407"/>
      <c r="T3" s="407"/>
    </row>
    <row r="4" spans="1:20" ht="23.25" x14ac:dyDescent="0.35">
      <c r="A4" s="407" t="s">
        <v>216</v>
      </c>
      <c r="B4" s="407"/>
      <c r="C4" s="407"/>
      <c r="D4" s="407"/>
      <c r="E4" s="407"/>
      <c r="F4" s="407"/>
      <c r="G4" s="407"/>
      <c r="H4" s="407"/>
      <c r="I4" s="407"/>
      <c r="J4" s="407"/>
      <c r="K4" s="407"/>
      <c r="L4" s="407"/>
      <c r="M4" s="407"/>
      <c r="N4" s="407"/>
      <c r="O4" s="407"/>
      <c r="P4" s="407"/>
      <c r="Q4" s="407"/>
      <c r="R4" s="407"/>
      <c r="S4" s="407"/>
      <c r="T4" s="407"/>
    </row>
    <row r="5" spans="1:20" ht="19.5" customHeight="1" x14ac:dyDescent="0.35">
      <c r="C5" s="248"/>
      <c r="D5" s="248"/>
      <c r="E5" s="248"/>
      <c r="F5" s="248"/>
      <c r="G5" s="248"/>
      <c r="H5" s="248"/>
      <c r="I5" s="248"/>
      <c r="J5" s="248"/>
      <c r="K5" s="248"/>
      <c r="L5" s="248"/>
    </row>
    <row r="6" spans="1:20" ht="26.25" customHeight="1" x14ac:dyDescent="0.5">
      <c r="B6" s="403" t="s">
        <v>339</v>
      </c>
      <c r="C6" s="403"/>
      <c r="D6" s="403"/>
      <c r="E6" s="248"/>
      <c r="F6" s="248"/>
      <c r="G6" s="248"/>
      <c r="H6" s="248"/>
      <c r="I6" s="248"/>
      <c r="J6" s="248"/>
      <c r="K6" s="248"/>
      <c r="L6" s="248"/>
    </row>
    <row r="7" spans="1:20" ht="11.25" customHeight="1" x14ac:dyDescent="0.35">
      <c r="C7" s="248"/>
      <c r="D7" s="248"/>
      <c r="E7" s="248"/>
      <c r="F7" s="248"/>
      <c r="G7" s="248"/>
      <c r="H7" s="248"/>
      <c r="I7" s="248"/>
      <c r="J7" s="248"/>
      <c r="K7" s="248"/>
      <c r="L7" s="248"/>
    </row>
    <row r="8" spans="1:20" ht="15.75" thickBot="1" x14ac:dyDescent="0.3"/>
    <row r="9" spans="1:20" ht="18" x14ac:dyDescent="0.25">
      <c r="A9" s="410" t="s">
        <v>115</v>
      </c>
      <c r="B9" s="410" t="s">
        <v>151</v>
      </c>
      <c r="C9" s="410" t="s">
        <v>152</v>
      </c>
      <c r="D9" s="404" t="s">
        <v>156</v>
      </c>
      <c r="E9" s="404" t="s">
        <v>210</v>
      </c>
      <c r="F9" s="404" t="s">
        <v>157</v>
      </c>
      <c r="G9" s="421" t="s">
        <v>116</v>
      </c>
      <c r="H9" s="422"/>
      <c r="I9" s="422"/>
      <c r="J9" s="422"/>
      <c r="K9" s="422"/>
      <c r="L9" s="422"/>
      <c r="M9" s="422"/>
      <c r="N9" s="422"/>
      <c r="O9" s="422"/>
      <c r="P9" s="422"/>
      <c r="Q9" s="422"/>
      <c r="R9" s="423"/>
      <c r="S9" s="404" t="s">
        <v>117</v>
      </c>
      <c r="T9" s="410" t="s">
        <v>118</v>
      </c>
    </row>
    <row r="10" spans="1:20" ht="21" customHeight="1" thickBot="1" x14ac:dyDescent="0.3">
      <c r="A10" s="411"/>
      <c r="B10" s="411"/>
      <c r="C10" s="411"/>
      <c r="D10" s="405"/>
      <c r="E10" s="405"/>
      <c r="F10" s="405"/>
      <c r="G10" s="242" t="s">
        <v>106</v>
      </c>
      <c r="H10" s="243" t="s">
        <v>107</v>
      </c>
      <c r="I10" s="243" t="s">
        <v>108</v>
      </c>
      <c r="J10" s="243" t="s">
        <v>119</v>
      </c>
      <c r="K10" s="243" t="s">
        <v>109</v>
      </c>
      <c r="L10" s="243" t="s">
        <v>120</v>
      </c>
      <c r="M10" s="243" t="s">
        <v>110</v>
      </c>
      <c r="N10" s="243" t="s">
        <v>121</v>
      </c>
      <c r="O10" s="243" t="s">
        <v>111</v>
      </c>
      <c r="P10" s="243" t="s">
        <v>112</v>
      </c>
      <c r="Q10" s="243" t="s">
        <v>113</v>
      </c>
      <c r="R10" s="244" t="s">
        <v>122</v>
      </c>
      <c r="S10" s="405"/>
      <c r="T10" s="411"/>
    </row>
    <row r="11" spans="1:20" x14ac:dyDescent="0.25">
      <c r="A11" s="418" t="s">
        <v>135</v>
      </c>
      <c r="B11" s="419"/>
      <c r="C11" s="419"/>
      <c r="D11" s="419"/>
      <c r="E11" s="419"/>
      <c r="F11" s="419"/>
      <c r="G11" s="419"/>
      <c r="H11" s="419"/>
      <c r="I11" s="419"/>
      <c r="J11" s="419"/>
      <c r="K11" s="419"/>
      <c r="L11" s="419"/>
      <c r="M11" s="419"/>
      <c r="N11" s="419"/>
      <c r="O11" s="419"/>
      <c r="P11" s="419"/>
      <c r="Q11" s="419"/>
      <c r="R11" s="419"/>
      <c r="S11" s="419"/>
      <c r="T11" s="420"/>
    </row>
    <row r="12" spans="1:20" ht="39.75" customHeight="1" x14ac:dyDescent="0.25">
      <c r="A12" s="245" t="s">
        <v>123</v>
      </c>
      <c r="B12" s="398" t="s">
        <v>153</v>
      </c>
      <c r="C12" s="261" t="s">
        <v>249</v>
      </c>
      <c r="D12" s="412" t="s">
        <v>248</v>
      </c>
      <c r="E12" s="237" t="s">
        <v>207</v>
      </c>
      <c r="F12" s="341">
        <v>15000</v>
      </c>
      <c r="G12" s="235"/>
      <c r="H12" s="235"/>
      <c r="I12" s="235"/>
      <c r="J12" s="271"/>
      <c r="K12" s="271"/>
      <c r="L12" s="271"/>
      <c r="M12" s="271"/>
      <c r="N12" s="271"/>
      <c r="O12" s="271"/>
      <c r="P12" s="235"/>
      <c r="Q12" s="235"/>
      <c r="R12" s="235"/>
      <c r="S12" s="241"/>
      <c r="T12" s="240" t="s">
        <v>340</v>
      </c>
    </row>
    <row r="13" spans="1:20" ht="24.75" customHeight="1" x14ac:dyDescent="0.25">
      <c r="A13" s="245" t="s">
        <v>124</v>
      </c>
      <c r="B13" s="398"/>
      <c r="C13" s="261" t="s">
        <v>208</v>
      </c>
      <c r="D13" s="412"/>
      <c r="E13" s="237" t="s">
        <v>207</v>
      </c>
      <c r="F13" s="341">
        <v>6000</v>
      </c>
      <c r="G13" s="235"/>
      <c r="H13" s="235"/>
      <c r="I13" s="235"/>
      <c r="J13" s="235"/>
      <c r="K13" s="235"/>
      <c r="L13" s="235"/>
      <c r="M13" s="235"/>
      <c r="N13" s="235"/>
      <c r="O13" s="235"/>
      <c r="P13" s="235"/>
      <c r="Q13" s="271"/>
      <c r="R13" s="235"/>
      <c r="S13" s="241"/>
      <c r="T13" s="241"/>
    </row>
    <row r="14" spans="1:20" x14ac:dyDescent="0.25">
      <c r="A14" s="401" t="s">
        <v>158</v>
      </c>
      <c r="B14" s="401"/>
      <c r="C14" s="401"/>
      <c r="D14" s="401"/>
      <c r="E14" s="401"/>
      <c r="F14" s="401"/>
      <c r="G14" s="401"/>
      <c r="H14" s="401"/>
      <c r="I14" s="401"/>
      <c r="J14" s="401"/>
      <c r="K14" s="401"/>
      <c r="L14" s="401"/>
      <c r="M14" s="401"/>
      <c r="N14" s="401"/>
      <c r="O14" s="401"/>
      <c r="P14" s="401"/>
      <c r="Q14" s="401"/>
      <c r="R14" s="401"/>
      <c r="S14" s="401"/>
      <c r="T14" s="401"/>
    </row>
    <row r="15" spans="1:20" ht="18" customHeight="1" x14ac:dyDescent="0.25">
      <c r="A15" s="295" t="s">
        <v>125</v>
      </c>
      <c r="B15" s="400" t="s">
        <v>139</v>
      </c>
      <c r="C15" s="261" t="s">
        <v>344</v>
      </c>
      <c r="D15" s="413" t="s">
        <v>252</v>
      </c>
      <c r="E15" s="413" t="s">
        <v>251</v>
      </c>
      <c r="F15" s="285">
        <v>0</v>
      </c>
      <c r="G15" s="235"/>
      <c r="H15" s="271"/>
      <c r="I15" s="235"/>
      <c r="J15" s="235"/>
      <c r="K15" s="235"/>
      <c r="L15" s="235"/>
      <c r="M15" s="235"/>
      <c r="N15" s="235"/>
      <c r="O15" s="235"/>
      <c r="P15" s="235"/>
      <c r="Q15" s="235"/>
      <c r="R15" s="235"/>
      <c r="S15" s="241"/>
      <c r="T15" s="241"/>
    </row>
    <row r="16" spans="1:20" ht="18" x14ac:dyDescent="0.25">
      <c r="A16" s="295" t="s">
        <v>172</v>
      </c>
      <c r="B16" s="400"/>
      <c r="C16" s="261" t="s">
        <v>342</v>
      </c>
      <c r="D16" s="414"/>
      <c r="E16" s="414"/>
      <c r="F16" s="342">
        <v>15000</v>
      </c>
      <c r="G16" s="235"/>
      <c r="H16" s="271"/>
      <c r="I16" s="235"/>
      <c r="J16" s="235"/>
      <c r="K16" s="235"/>
      <c r="L16" s="235"/>
      <c r="M16" s="235"/>
      <c r="N16" s="235"/>
      <c r="O16" s="235"/>
      <c r="P16" s="235"/>
      <c r="Q16" s="235"/>
      <c r="R16" s="235"/>
      <c r="S16" s="241"/>
      <c r="T16" s="241"/>
    </row>
    <row r="17" spans="1:20" ht="18" x14ac:dyDescent="0.25">
      <c r="A17" s="295" t="s">
        <v>173</v>
      </c>
      <c r="B17" s="400"/>
      <c r="C17" s="261" t="s">
        <v>345</v>
      </c>
      <c r="D17" s="414"/>
      <c r="E17" s="414"/>
      <c r="F17" s="343">
        <v>15000</v>
      </c>
      <c r="G17" s="235"/>
      <c r="H17" s="235"/>
      <c r="I17" s="235"/>
      <c r="J17" s="235"/>
      <c r="K17" s="235"/>
      <c r="L17" s="235"/>
      <c r="M17" s="235"/>
      <c r="N17" s="235"/>
      <c r="O17" s="235"/>
      <c r="P17" s="271"/>
      <c r="Q17" s="235"/>
      <c r="R17" s="235"/>
      <c r="S17" s="241"/>
      <c r="T17" s="241"/>
    </row>
    <row r="18" spans="1:20" ht="18" x14ac:dyDescent="0.25">
      <c r="A18" s="295" t="s">
        <v>174</v>
      </c>
      <c r="B18" s="400"/>
      <c r="C18" s="261" t="s">
        <v>343</v>
      </c>
      <c r="D18" s="415"/>
      <c r="E18" s="415"/>
      <c r="F18" s="285" t="s">
        <v>341</v>
      </c>
      <c r="G18" s="235"/>
      <c r="H18" s="272"/>
      <c r="I18" s="272"/>
      <c r="J18" s="272"/>
      <c r="K18" s="272"/>
      <c r="L18" s="272"/>
      <c r="M18" s="272"/>
      <c r="N18" s="272"/>
      <c r="O18" s="272"/>
      <c r="P18" s="272"/>
      <c r="Q18" s="272"/>
      <c r="R18" s="272"/>
      <c r="S18" s="241"/>
      <c r="T18" s="241"/>
    </row>
    <row r="19" spans="1:20" ht="31.5" x14ac:dyDescent="0.25">
      <c r="A19" s="295" t="s">
        <v>175</v>
      </c>
      <c r="B19" s="301" t="s">
        <v>146</v>
      </c>
      <c r="C19" s="261" t="s">
        <v>346</v>
      </c>
      <c r="D19" s="237" t="s">
        <v>248</v>
      </c>
      <c r="E19" s="236" t="s">
        <v>253</v>
      </c>
      <c r="F19" s="286">
        <v>0</v>
      </c>
      <c r="G19" s="271"/>
      <c r="H19" s="235"/>
      <c r="I19" s="236"/>
      <c r="J19" s="235"/>
      <c r="K19" s="235"/>
      <c r="L19" s="235"/>
      <c r="M19" s="235"/>
      <c r="N19" s="235"/>
      <c r="O19" s="235"/>
      <c r="P19" s="235"/>
      <c r="Q19" s="235"/>
      <c r="R19" s="235"/>
      <c r="S19" s="241"/>
      <c r="T19" s="241"/>
    </row>
    <row r="20" spans="1:20" ht="31.5" x14ac:dyDescent="0.25">
      <c r="A20" s="295" t="s">
        <v>176</v>
      </c>
      <c r="B20" s="416" t="s">
        <v>348</v>
      </c>
      <c r="C20" s="262" t="s">
        <v>347</v>
      </c>
      <c r="D20" s="237" t="s">
        <v>248</v>
      </c>
      <c r="E20" s="237" t="s">
        <v>255</v>
      </c>
      <c r="F20" s="343">
        <v>15000</v>
      </c>
      <c r="G20" s="235"/>
      <c r="H20" s="235"/>
      <c r="I20" s="235"/>
      <c r="J20" s="235"/>
      <c r="K20" s="271"/>
      <c r="L20" s="235"/>
      <c r="M20" s="235"/>
      <c r="N20" s="235"/>
      <c r="O20" s="235"/>
      <c r="P20" s="235"/>
      <c r="Q20" s="235"/>
      <c r="R20" s="235"/>
      <c r="S20" s="241"/>
      <c r="T20" s="241"/>
    </row>
    <row r="21" spans="1:20" ht="47.25" x14ac:dyDescent="0.25">
      <c r="A21" s="295" t="s">
        <v>177</v>
      </c>
      <c r="B21" s="417"/>
      <c r="C21" s="261" t="s">
        <v>349</v>
      </c>
      <c r="D21" s="237" t="s">
        <v>248</v>
      </c>
      <c r="E21" s="237" t="s">
        <v>256</v>
      </c>
      <c r="F21" s="343">
        <v>50000</v>
      </c>
      <c r="G21" s="235"/>
      <c r="H21" s="235"/>
      <c r="I21" s="235"/>
      <c r="J21" s="235"/>
      <c r="K21" s="271"/>
      <c r="L21" s="235"/>
      <c r="M21" s="235"/>
      <c r="N21" s="235"/>
      <c r="O21" s="235"/>
      <c r="P21" s="235"/>
      <c r="Q21" s="235"/>
      <c r="R21" s="235"/>
      <c r="S21" s="241"/>
      <c r="T21" s="241"/>
    </row>
    <row r="22" spans="1:20" x14ac:dyDescent="0.25">
      <c r="A22" s="408" t="s">
        <v>159</v>
      </c>
      <c r="B22" s="408"/>
      <c r="C22" s="408"/>
      <c r="D22" s="408"/>
      <c r="E22" s="408"/>
      <c r="F22" s="408"/>
      <c r="G22" s="408"/>
      <c r="H22" s="408"/>
      <c r="I22" s="408"/>
      <c r="J22" s="408"/>
      <c r="K22" s="408"/>
      <c r="L22" s="408"/>
      <c r="M22" s="408"/>
      <c r="N22" s="408"/>
      <c r="O22" s="408"/>
      <c r="P22" s="408"/>
      <c r="Q22" s="408"/>
      <c r="R22" s="408"/>
      <c r="S22" s="408"/>
      <c r="T22" s="408"/>
    </row>
    <row r="23" spans="1:20" ht="43.5" customHeight="1" x14ac:dyDescent="0.25">
      <c r="A23" s="246" t="s">
        <v>126</v>
      </c>
      <c r="B23" s="409" t="s">
        <v>141</v>
      </c>
      <c r="C23" s="263" t="s">
        <v>350</v>
      </c>
      <c r="D23" s="237" t="s">
        <v>248</v>
      </c>
      <c r="E23" s="237" t="s">
        <v>256</v>
      </c>
      <c r="F23" s="279">
        <v>0</v>
      </c>
      <c r="G23" s="235"/>
      <c r="H23" s="271"/>
      <c r="I23" s="235"/>
      <c r="J23" s="271"/>
      <c r="K23" s="235"/>
      <c r="L23" s="271"/>
      <c r="M23" s="235"/>
      <c r="N23" s="271"/>
      <c r="O23" s="235"/>
      <c r="P23" s="271"/>
      <c r="Q23" s="235"/>
      <c r="R23" s="235"/>
      <c r="S23" s="241"/>
      <c r="T23" s="241"/>
    </row>
    <row r="24" spans="1:20" ht="43.5" customHeight="1" x14ac:dyDescent="0.25">
      <c r="A24" s="246" t="s">
        <v>127</v>
      </c>
      <c r="B24" s="409"/>
      <c r="C24" s="263" t="s">
        <v>155</v>
      </c>
      <c r="D24" s="237" t="s">
        <v>248</v>
      </c>
      <c r="E24" s="237" t="s">
        <v>256</v>
      </c>
      <c r="F24" s="279">
        <v>0</v>
      </c>
      <c r="G24" s="235"/>
      <c r="H24" s="271"/>
      <c r="I24" s="235"/>
      <c r="J24" s="271"/>
      <c r="K24" s="235"/>
      <c r="L24" s="271"/>
      <c r="M24" s="235"/>
      <c r="N24" s="271"/>
      <c r="O24" s="235"/>
      <c r="P24" s="271"/>
      <c r="Q24" s="235"/>
      <c r="R24" s="235"/>
      <c r="S24" s="241"/>
      <c r="T24" s="241"/>
    </row>
    <row r="25" spans="1:20" ht="21" customHeight="1" x14ac:dyDescent="0.25">
      <c r="A25" s="246" t="s">
        <v>178</v>
      </c>
      <c r="B25" s="390" t="s">
        <v>140</v>
      </c>
      <c r="C25" s="263" t="s">
        <v>351</v>
      </c>
      <c r="D25" s="237" t="s">
        <v>248</v>
      </c>
      <c r="E25" s="237" t="s">
        <v>256</v>
      </c>
      <c r="F25" s="279">
        <v>0</v>
      </c>
      <c r="G25" s="235"/>
      <c r="H25" s="271"/>
      <c r="I25" s="235"/>
      <c r="J25" s="235"/>
      <c r="K25" s="235"/>
      <c r="L25" s="235"/>
      <c r="M25" s="235"/>
      <c r="N25" s="235"/>
      <c r="O25" s="235"/>
      <c r="P25" s="235"/>
      <c r="Q25" s="235"/>
      <c r="R25" s="235"/>
      <c r="S25" s="241"/>
      <c r="T25" s="241"/>
    </row>
    <row r="26" spans="1:20" ht="21" customHeight="1" x14ac:dyDescent="0.25">
      <c r="A26" s="246" t="s">
        <v>179</v>
      </c>
      <c r="B26" s="391"/>
      <c r="C26" s="263" t="s">
        <v>352</v>
      </c>
      <c r="D26" s="237" t="s">
        <v>248</v>
      </c>
      <c r="E26" s="237" t="s">
        <v>256</v>
      </c>
      <c r="F26" s="279">
        <v>0</v>
      </c>
      <c r="G26" s="235"/>
      <c r="H26" s="235"/>
      <c r="I26" s="271"/>
      <c r="J26" s="235"/>
      <c r="K26" s="271"/>
      <c r="L26" s="235"/>
      <c r="M26" s="271"/>
      <c r="N26" s="235"/>
      <c r="O26" s="271"/>
      <c r="P26" s="235"/>
      <c r="Q26" s="235"/>
      <c r="R26" s="235"/>
      <c r="S26" s="241"/>
      <c r="T26" s="241"/>
    </row>
    <row r="27" spans="1:20" ht="21" customHeight="1" x14ac:dyDescent="0.25">
      <c r="A27" s="246"/>
      <c r="B27" s="391"/>
      <c r="C27" s="263" t="s">
        <v>260</v>
      </c>
      <c r="D27" s="237"/>
      <c r="E27" s="237"/>
      <c r="F27" s="279"/>
      <c r="G27" s="235"/>
      <c r="H27" s="235"/>
      <c r="I27" s="271"/>
      <c r="J27" s="235"/>
      <c r="K27" s="271"/>
      <c r="L27" s="235"/>
      <c r="M27" s="271"/>
      <c r="N27" s="235"/>
      <c r="O27" s="271"/>
      <c r="P27" s="235"/>
      <c r="Q27" s="235"/>
      <c r="R27" s="235"/>
      <c r="S27" s="241"/>
      <c r="T27" s="241"/>
    </row>
    <row r="28" spans="1:20" ht="21" customHeight="1" x14ac:dyDescent="0.25">
      <c r="A28" s="246" t="s">
        <v>180</v>
      </c>
      <c r="B28" s="391"/>
      <c r="C28" s="263" t="s">
        <v>376</v>
      </c>
      <c r="D28" s="237" t="s">
        <v>248</v>
      </c>
      <c r="E28" s="237" t="s">
        <v>256</v>
      </c>
      <c r="F28" s="279">
        <v>20000</v>
      </c>
      <c r="G28" s="235"/>
      <c r="H28" s="235"/>
      <c r="I28" s="271"/>
      <c r="J28" s="235"/>
      <c r="K28" s="235"/>
      <c r="L28" s="235"/>
      <c r="M28" s="235"/>
      <c r="N28" s="235"/>
      <c r="O28" s="235"/>
      <c r="P28" s="235"/>
      <c r="Q28" s="235"/>
      <c r="R28" s="235"/>
      <c r="S28" s="241"/>
      <c r="T28" s="241"/>
    </row>
    <row r="29" spans="1:20" ht="24" customHeight="1" x14ac:dyDescent="0.25">
      <c r="A29" s="246" t="s">
        <v>181</v>
      </c>
      <c r="B29" s="390" t="s">
        <v>243</v>
      </c>
      <c r="C29" s="263" t="s">
        <v>264</v>
      </c>
      <c r="D29" s="237" t="s">
        <v>248</v>
      </c>
      <c r="E29" s="239" t="s">
        <v>265</v>
      </c>
      <c r="F29" s="279">
        <v>0</v>
      </c>
      <c r="G29" s="236"/>
      <c r="H29" s="271"/>
      <c r="I29" s="235"/>
      <c r="J29" s="235"/>
      <c r="K29" s="235"/>
      <c r="L29" s="235"/>
      <c r="M29" s="235"/>
      <c r="N29" s="235"/>
      <c r="O29" s="235"/>
      <c r="P29" s="235"/>
      <c r="Q29" s="235"/>
      <c r="R29" s="235"/>
      <c r="S29" s="241"/>
      <c r="T29" s="241"/>
    </row>
    <row r="30" spans="1:20" ht="24" customHeight="1" x14ac:dyDescent="0.25">
      <c r="A30" s="246" t="s">
        <v>182</v>
      </c>
      <c r="B30" s="391"/>
      <c r="C30" s="263" t="s">
        <v>261</v>
      </c>
      <c r="D30" s="237" t="s">
        <v>248</v>
      </c>
      <c r="E30" s="239" t="s">
        <v>265</v>
      </c>
      <c r="F30" s="279">
        <v>0</v>
      </c>
      <c r="G30" s="236"/>
      <c r="H30" s="272"/>
      <c r="I30" s="272"/>
      <c r="J30" s="272"/>
      <c r="K30" s="272"/>
      <c r="L30" s="272"/>
      <c r="M30" s="272"/>
      <c r="N30" s="272"/>
      <c r="O30" s="272"/>
      <c r="P30" s="272"/>
      <c r="Q30" s="272"/>
      <c r="R30" s="272"/>
      <c r="S30" s="241"/>
      <c r="T30" s="241"/>
    </row>
    <row r="31" spans="1:20" ht="24" customHeight="1" x14ac:dyDescent="0.25">
      <c r="A31" s="246" t="s">
        <v>242</v>
      </c>
      <c r="B31" s="391"/>
      <c r="C31" s="263" t="s">
        <v>353</v>
      </c>
      <c r="D31" s="237" t="s">
        <v>248</v>
      </c>
      <c r="E31" s="239" t="s">
        <v>265</v>
      </c>
      <c r="F31" s="279">
        <v>0</v>
      </c>
      <c r="G31" s="271"/>
      <c r="H31" s="271"/>
      <c r="I31" s="235"/>
      <c r="J31" s="235"/>
      <c r="K31" s="235"/>
      <c r="L31" s="235"/>
      <c r="M31" s="235"/>
      <c r="N31" s="235"/>
      <c r="O31" s="235"/>
      <c r="P31" s="235"/>
      <c r="Q31" s="235"/>
      <c r="R31" s="235"/>
      <c r="S31" s="241"/>
      <c r="T31" s="241"/>
    </row>
    <row r="32" spans="1:20" ht="24" customHeight="1" x14ac:dyDescent="0.25">
      <c r="A32" s="246"/>
      <c r="B32" s="391"/>
      <c r="C32" s="263" t="s">
        <v>354</v>
      </c>
      <c r="D32" s="237" t="s">
        <v>248</v>
      </c>
      <c r="E32" s="239" t="s">
        <v>265</v>
      </c>
      <c r="F32" s="279"/>
      <c r="G32" s="236"/>
      <c r="H32" s="272"/>
      <c r="I32" s="272"/>
      <c r="J32" s="272"/>
      <c r="K32" s="272"/>
      <c r="L32" s="272"/>
      <c r="M32" s="272"/>
      <c r="N32" s="272"/>
      <c r="O32" s="272"/>
      <c r="P32" s="272"/>
      <c r="Q32" s="272"/>
      <c r="R32" s="272"/>
      <c r="S32" s="241"/>
      <c r="T32" s="241"/>
    </row>
    <row r="33" spans="1:20" ht="24" customHeight="1" x14ac:dyDescent="0.25">
      <c r="A33" s="246"/>
      <c r="B33" s="391"/>
      <c r="C33" s="263" t="s">
        <v>356</v>
      </c>
      <c r="D33" s="237" t="s">
        <v>248</v>
      </c>
      <c r="E33" s="239" t="s">
        <v>265</v>
      </c>
      <c r="F33" s="341">
        <v>5000</v>
      </c>
      <c r="G33" s="236"/>
      <c r="H33" s="235"/>
      <c r="I33" s="271"/>
      <c r="J33" s="235"/>
      <c r="K33" s="235"/>
      <c r="L33" s="235"/>
      <c r="M33" s="235"/>
      <c r="N33" s="235"/>
      <c r="O33" s="235"/>
      <c r="P33" s="235"/>
      <c r="Q33" s="235"/>
      <c r="R33" s="235"/>
      <c r="S33" s="241"/>
      <c r="T33" s="241"/>
    </row>
    <row r="34" spans="1:20" ht="24" customHeight="1" x14ac:dyDescent="0.25">
      <c r="A34" s="246"/>
      <c r="B34" s="392"/>
      <c r="C34" s="263" t="s">
        <v>355</v>
      </c>
      <c r="D34" s="237" t="s">
        <v>248</v>
      </c>
      <c r="E34" s="239" t="s">
        <v>265</v>
      </c>
      <c r="F34" s="341">
        <v>10000</v>
      </c>
      <c r="G34" s="236"/>
      <c r="H34" s="235"/>
      <c r="I34" s="235"/>
      <c r="J34" s="235"/>
      <c r="K34" s="272"/>
      <c r="L34" s="235"/>
      <c r="M34" s="235"/>
      <c r="N34" s="235"/>
      <c r="O34" s="235"/>
      <c r="P34" s="235"/>
      <c r="Q34" s="235"/>
      <c r="R34" s="235"/>
      <c r="S34" s="241"/>
      <c r="T34" s="241"/>
    </row>
    <row r="35" spans="1:20" ht="33.75" customHeight="1" x14ac:dyDescent="0.25">
      <c r="A35" s="246"/>
      <c r="B35" s="390" t="s">
        <v>360</v>
      </c>
      <c r="C35" s="263" t="s">
        <v>357</v>
      </c>
      <c r="D35" s="237" t="s">
        <v>248</v>
      </c>
      <c r="E35" s="239" t="s">
        <v>265</v>
      </c>
      <c r="F35" s="279">
        <v>0</v>
      </c>
      <c r="G35" s="236"/>
      <c r="H35" s="271"/>
      <c r="I35" s="235"/>
      <c r="J35" s="235"/>
      <c r="K35" s="271"/>
      <c r="L35" s="235"/>
      <c r="M35" s="235"/>
      <c r="N35" s="271"/>
      <c r="O35" s="235"/>
      <c r="P35" s="235"/>
      <c r="Q35" s="271"/>
      <c r="R35" s="235"/>
      <c r="S35" s="241"/>
      <c r="T35" s="241"/>
    </row>
    <row r="36" spans="1:20" ht="33.75" customHeight="1" x14ac:dyDescent="0.25">
      <c r="A36" s="246"/>
      <c r="B36" s="391"/>
      <c r="C36" s="263" t="s">
        <v>359</v>
      </c>
      <c r="D36" s="237" t="s">
        <v>248</v>
      </c>
      <c r="E36" s="239" t="s">
        <v>265</v>
      </c>
      <c r="F36" s="279">
        <v>0</v>
      </c>
      <c r="G36" s="236"/>
      <c r="H36" s="272"/>
      <c r="I36" s="272"/>
      <c r="J36" s="272"/>
      <c r="K36" s="272"/>
      <c r="L36" s="272"/>
      <c r="M36" s="272"/>
      <c r="N36" s="272"/>
      <c r="O36" s="272"/>
      <c r="P36" s="272"/>
      <c r="Q36" s="272"/>
      <c r="R36" s="272"/>
      <c r="S36" s="241"/>
      <c r="T36" s="241"/>
    </row>
    <row r="37" spans="1:20" ht="33.75" customHeight="1" x14ac:dyDescent="0.25">
      <c r="A37" s="246"/>
      <c r="B37" s="391"/>
      <c r="C37" s="263" t="s">
        <v>358</v>
      </c>
      <c r="D37" s="237" t="s">
        <v>248</v>
      </c>
      <c r="E37" s="239" t="s">
        <v>265</v>
      </c>
      <c r="F37" s="279">
        <v>0</v>
      </c>
      <c r="G37" s="236"/>
      <c r="H37" s="272"/>
      <c r="I37" s="272"/>
      <c r="J37" s="272"/>
      <c r="K37" s="272"/>
      <c r="L37" s="272"/>
      <c r="M37" s="272"/>
      <c r="N37" s="272"/>
      <c r="O37" s="272"/>
      <c r="P37" s="272"/>
      <c r="Q37" s="272"/>
      <c r="R37" s="272"/>
      <c r="S37" s="241"/>
      <c r="T37" s="241"/>
    </row>
    <row r="38" spans="1:20" ht="24" customHeight="1" x14ac:dyDescent="0.25">
      <c r="A38" s="246" t="s">
        <v>244</v>
      </c>
      <c r="B38" s="392"/>
      <c r="C38" s="263" t="s">
        <v>361</v>
      </c>
      <c r="D38" s="237" t="s">
        <v>248</v>
      </c>
      <c r="E38" s="239" t="s">
        <v>265</v>
      </c>
      <c r="F38" s="279">
        <v>0</v>
      </c>
      <c r="G38" s="236"/>
      <c r="H38" s="272"/>
      <c r="I38" s="272"/>
      <c r="J38" s="272"/>
      <c r="K38" s="272"/>
      <c r="L38" s="272"/>
      <c r="M38" s="272"/>
      <c r="N38" s="272"/>
      <c r="O38" s="272"/>
      <c r="P38" s="272"/>
      <c r="Q38" s="272"/>
      <c r="R38" s="272"/>
      <c r="S38" s="241"/>
      <c r="T38" s="241"/>
    </row>
    <row r="39" spans="1:20" x14ac:dyDescent="0.25">
      <c r="A39" s="401" t="s">
        <v>136</v>
      </c>
      <c r="B39" s="401"/>
      <c r="C39" s="401"/>
      <c r="D39" s="401"/>
      <c r="E39" s="401"/>
      <c r="F39" s="401"/>
      <c r="G39" s="401"/>
      <c r="H39" s="401"/>
      <c r="I39" s="401"/>
      <c r="J39" s="401"/>
      <c r="K39" s="401"/>
      <c r="L39" s="401"/>
      <c r="M39" s="401"/>
      <c r="N39" s="401"/>
      <c r="O39" s="401"/>
      <c r="P39" s="401"/>
      <c r="Q39" s="401"/>
      <c r="R39" s="401"/>
      <c r="S39" s="401"/>
      <c r="T39" s="401"/>
    </row>
    <row r="40" spans="1:20" ht="18" x14ac:dyDescent="0.25">
      <c r="A40" s="245" t="s">
        <v>128</v>
      </c>
      <c r="B40" s="398" t="s">
        <v>362</v>
      </c>
      <c r="C40" s="261" t="s">
        <v>363</v>
      </c>
      <c r="D40" s="413" t="s">
        <v>252</v>
      </c>
      <c r="E40" s="237" t="s">
        <v>114</v>
      </c>
      <c r="F40" s="280">
        <v>0</v>
      </c>
      <c r="G40" s="271"/>
      <c r="H40" s="235"/>
      <c r="I40" s="235"/>
      <c r="J40" s="235"/>
      <c r="K40" s="235"/>
      <c r="L40" s="235"/>
      <c r="M40" s="235"/>
      <c r="N40" s="235"/>
      <c r="O40" s="235"/>
      <c r="P40" s="235"/>
      <c r="Q40" s="235"/>
      <c r="R40" s="235"/>
      <c r="S40" s="235"/>
      <c r="T40" s="241"/>
    </row>
    <row r="41" spans="1:20" ht="18" x14ac:dyDescent="0.25">
      <c r="A41" s="245" t="s">
        <v>183</v>
      </c>
      <c r="B41" s="398"/>
      <c r="C41" s="263" t="s">
        <v>364</v>
      </c>
      <c r="D41" s="414"/>
      <c r="E41" s="239" t="s">
        <v>114</v>
      </c>
      <c r="F41" s="280">
        <v>0</v>
      </c>
      <c r="G41" s="271"/>
      <c r="H41" s="235"/>
      <c r="I41" s="235"/>
      <c r="J41" s="235"/>
      <c r="K41" s="235"/>
      <c r="L41" s="235"/>
      <c r="M41" s="235"/>
      <c r="N41" s="235"/>
      <c r="O41" s="235"/>
      <c r="P41" s="235"/>
      <c r="Q41" s="235"/>
      <c r="R41" s="235"/>
      <c r="S41" s="235"/>
      <c r="T41" s="241"/>
    </row>
    <row r="42" spans="1:20" ht="31.5" x14ac:dyDescent="0.25">
      <c r="A42" s="245" t="s">
        <v>184</v>
      </c>
      <c r="B42" s="398"/>
      <c r="C42" s="261" t="s">
        <v>365</v>
      </c>
      <c r="D42" s="414"/>
      <c r="E42" s="237" t="s">
        <v>114</v>
      </c>
      <c r="F42" s="280">
        <v>0</v>
      </c>
      <c r="G42" s="235"/>
      <c r="H42" s="235"/>
      <c r="I42" s="235"/>
      <c r="J42" s="235"/>
      <c r="K42" s="235"/>
      <c r="L42" s="235"/>
      <c r="M42" s="235"/>
      <c r="N42" s="235"/>
      <c r="O42" s="235"/>
      <c r="P42" s="271"/>
      <c r="Q42" s="271"/>
      <c r="R42" s="235"/>
      <c r="S42" s="235"/>
      <c r="T42" s="241"/>
    </row>
    <row r="43" spans="1:20" ht="18" x14ac:dyDescent="0.25">
      <c r="A43" s="245" t="s">
        <v>185</v>
      </c>
      <c r="B43" s="398"/>
      <c r="C43" s="263" t="s">
        <v>366</v>
      </c>
      <c r="D43" s="415"/>
      <c r="E43" s="239" t="s">
        <v>114</v>
      </c>
      <c r="F43" s="280">
        <v>0</v>
      </c>
      <c r="G43" s="235"/>
      <c r="H43" s="235"/>
      <c r="I43" s="235"/>
      <c r="J43" s="235"/>
      <c r="K43" s="235"/>
      <c r="L43" s="235"/>
      <c r="M43" s="235"/>
      <c r="N43" s="235"/>
      <c r="O43" s="235"/>
      <c r="P43" s="235"/>
      <c r="Q43" s="235"/>
      <c r="R43" s="271"/>
      <c r="S43" s="235"/>
      <c r="T43" s="241"/>
    </row>
    <row r="44" spans="1:20" x14ac:dyDescent="0.25">
      <c r="A44" s="401" t="s">
        <v>142</v>
      </c>
      <c r="B44" s="401"/>
      <c r="C44" s="401"/>
      <c r="D44" s="401"/>
      <c r="E44" s="401"/>
      <c r="F44" s="401"/>
      <c r="G44" s="401"/>
      <c r="H44" s="401"/>
      <c r="I44" s="401"/>
      <c r="J44" s="401"/>
      <c r="K44" s="401"/>
      <c r="L44" s="401"/>
      <c r="M44" s="401"/>
      <c r="N44" s="401"/>
      <c r="O44" s="401"/>
      <c r="P44" s="401"/>
      <c r="Q44" s="401"/>
      <c r="R44" s="401"/>
      <c r="S44" s="401"/>
      <c r="T44" s="401"/>
    </row>
    <row r="45" spans="1:20" ht="31.5" x14ac:dyDescent="0.25">
      <c r="A45" s="245" t="s">
        <v>129</v>
      </c>
      <c r="B45" s="398" t="s">
        <v>144</v>
      </c>
      <c r="C45" s="261" t="s">
        <v>211</v>
      </c>
      <c r="D45" s="237" t="s">
        <v>248</v>
      </c>
      <c r="E45" s="237" t="s">
        <v>272</v>
      </c>
      <c r="F45" s="280">
        <v>0</v>
      </c>
      <c r="G45" s="272"/>
      <c r="H45" s="272"/>
      <c r="I45" s="272"/>
      <c r="J45" s="272"/>
      <c r="K45" s="272"/>
      <c r="L45" s="272"/>
      <c r="M45" s="272"/>
      <c r="N45" s="272"/>
      <c r="O45" s="272"/>
      <c r="P45" s="272"/>
      <c r="Q45" s="272"/>
      <c r="R45" s="272"/>
      <c r="S45" s="235"/>
      <c r="T45" s="238"/>
    </row>
    <row r="46" spans="1:20" ht="31.5" x14ac:dyDescent="0.25">
      <c r="A46" s="245" t="s">
        <v>130</v>
      </c>
      <c r="B46" s="398"/>
      <c r="C46" s="261" t="s">
        <v>270</v>
      </c>
      <c r="D46" s="237" t="s">
        <v>248</v>
      </c>
      <c r="E46" s="237" t="s">
        <v>229</v>
      </c>
      <c r="F46" s="281">
        <v>0</v>
      </c>
      <c r="G46" s="235"/>
      <c r="H46" s="235"/>
      <c r="I46" s="235"/>
      <c r="J46" s="271"/>
      <c r="K46" s="235"/>
      <c r="L46" s="235"/>
      <c r="M46" s="271"/>
      <c r="N46" s="235"/>
      <c r="O46" s="235"/>
      <c r="P46" s="271"/>
      <c r="Q46" s="235"/>
      <c r="R46" s="235"/>
      <c r="S46" s="235"/>
      <c r="T46" s="238"/>
    </row>
    <row r="47" spans="1:20" ht="31.5" x14ac:dyDescent="0.25">
      <c r="A47" s="245" t="s">
        <v>131</v>
      </c>
      <c r="B47" s="395" t="s">
        <v>145</v>
      </c>
      <c r="C47" s="261" t="s">
        <v>162</v>
      </c>
      <c r="D47" s="239" t="s">
        <v>203</v>
      </c>
      <c r="E47" s="237" t="s">
        <v>204</v>
      </c>
      <c r="F47" s="281">
        <v>0</v>
      </c>
      <c r="G47" s="235"/>
      <c r="H47" s="235"/>
      <c r="I47" s="235"/>
      <c r="J47" s="271"/>
      <c r="K47" s="235"/>
      <c r="L47" s="235"/>
      <c r="M47" s="271"/>
      <c r="N47" s="235"/>
      <c r="O47" s="235"/>
      <c r="P47" s="271"/>
      <c r="Q47" s="235"/>
      <c r="R47" s="235"/>
      <c r="S47" s="235"/>
      <c r="T47" s="238"/>
    </row>
    <row r="48" spans="1:20" ht="18" x14ac:dyDescent="0.25">
      <c r="A48" s="245" t="s">
        <v>132</v>
      </c>
      <c r="B48" s="396"/>
      <c r="C48" s="261" t="s">
        <v>163</v>
      </c>
      <c r="D48" s="239" t="s">
        <v>203</v>
      </c>
      <c r="E48" s="237" t="s">
        <v>204</v>
      </c>
      <c r="F48" s="281">
        <v>0</v>
      </c>
      <c r="G48" s="272"/>
      <c r="H48" s="272"/>
      <c r="I48" s="272"/>
      <c r="J48" s="272"/>
      <c r="K48" s="272"/>
      <c r="L48" s="272"/>
      <c r="M48" s="272"/>
      <c r="N48" s="272"/>
      <c r="O48" s="272"/>
      <c r="P48" s="272"/>
      <c r="Q48" s="272"/>
      <c r="R48" s="272"/>
      <c r="S48" s="235"/>
      <c r="T48" s="238"/>
    </row>
    <row r="49" spans="1:20" ht="18" x14ac:dyDescent="0.25">
      <c r="A49" s="245" t="s">
        <v>133</v>
      </c>
      <c r="B49" s="397"/>
      <c r="C49" s="261" t="s">
        <v>271</v>
      </c>
      <c r="D49" s="239" t="s">
        <v>203</v>
      </c>
      <c r="E49" s="237" t="s">
        <v>204</v>
      </c>
      <c r="F49" s="281">
        <v>0</v>
      </c>
      <c r="G49" s="235"/>
      <c r="H49" s="235"/>
      <c r="I49" s="235"/>
      <c r="J49" s="235"/>
      <c r="K49" s="235"/>
      <c r="L49" s="235"/>
      <c r="M49" s="235"/>
      <c r="N49" s="235"/>
      <c r="O49" s="235"/>
      <c r="P49" s="235"/>
      <c r="Q49" s="235"/>
      <c r="R49" s="271"/>
      <c r="S49" s="235"/>
      <c r="T49" s="238"/>
    </row>
    <row r="50" spans="1:20" ht="18" x14ac:dyDescent="0.25">
      <c r="A50" s="245" t="s">
        <v>134</v>
      </c>
      <c r="B50" s="264" t="s">
        <v>165</v>
      </c>
      <c r="C50" s="261" t="s">
        <v>275</v>
      </c>
      <c r="D50" s="237" t="s">
        <v>248</v>
      </c>
      <c r="E50" s="237" t="s">
        <v>272</v>
      </c>
      <c r="F50" s="281">
        <v>0</v>
      </c>
      <c r="G50" s="235"/>
      <c r="H50" s="235"/>
      <c r="I50" s="235"/>
      <c r="J50" s="235"/>
      <c r="K50" s="235"/>
      <c r="L50" s="271"/>
      <c r="N50" s="235"/>
      <c r="O50" s="235"/>
      <c r="P50" s="271"/>
      <c r="Q50" s="235"/>
      <c r="R50" s="235"/>
      <c r="S50" s="235"/>
      <c r="T50" s="238"/>
    </row>
    <row r="51" spans="1:20" x14ac:dyDescent="0.25">
      <c r="A51" s="401" t="s">
        <v>137</v>
      </c>
      <c r="B51" s="401"/>
      <c r="C51" s="401"/>
      <c r="D51" s="401"/>
      <c r="E51" s="401"/>
      <c r="F51" s="401"/>
      <c r="G51" s="401"/>
      <c r="H51" s="401"/>
      <c r="I51" s="401"/>
      <c r="J51" s="401"/>
      <c r="K51" s="401"/>
      <c r="L51" s="401"/>
      <c r="M51" s="401"/>
      <c r="N51" s="401"/>
      <c r="O51" s="401"/>
      <c r="P51" s="401"/>
      <c r="Q51" s="401"/>
      <c r="R51" s="401"/>
      <c r="S51" s="401"/>
      <c r="T51" s="401"/>
    </row>
    <row r="52" spans="1:20" ht="18" customHeight="1" x14ac:dyDescent="0.25">
      <c r="A52" s="245" t="s">
        <v>186</v>
      </c>
      <c r="B52" s="393" t="s">
        <v>143</v>
      </c>
      <c r="C52" s="261" t="s">
        <v>164</v>
      </c>
      <c r="D52" s="237" t="s">
        <v>248</v>
      </c>
      <c r="E52" s="237" t="s">
        <v>272</v>
      </c>
      <c r="F52" s="282">
        <v>0</v>
      </c>
      <c r="G52" s="235"/>
      <c r="H52" s="235"/>
      <c r="I52" s="235"/>
      <c r="J52" s="235"/>
      <c r="K52" s="235"/>
      <c r="L52" s="271"/>
      <c r="M52" s="271"/>
      <c r="N52" s="235"/>
      <c r="O52" s="235"/>
      <c r="P52" s="235"/>
      <c r="Q52" s="235"/>
      <c r="R52" s="235"/>
      <c r="S52" s="235"/>
      <c r="T52" s="238"/>
    </row>
    <row r="53" spans="1:20" ht="18" x14ac:dyDescent="0.25">
      <c r="A53" s="245" t="s">
        <v>187</v>
      </c>
      <c r="B53" s="394"/>
      <c r="C53" s="261" t="s">
        <v>228</v>
      </c>
      <c r="D53" s="237" t="s">
        <v>248</v>
      </c>
      <c r="E53" s="237" t="s">
        <v>272</v>
      </c>
      <c r="F53" s="282">
        <v>0</v>
      </c>
      <c r="G53" s="235"/>
      <c r="H53" s="272"/>
      <c r="I53" s="272"/>
      <c r="J53" s="272"/>
      <c r="K53" s="272"/>
      <c r="L53" s="272"/>
      <c r="M53" s="272"/>
      <c r="N53" s="272"/>
      <c r="O53" s="272"/>
      <c r="P53" s="272"/>
      <c r="Q53" s="272"/>
      <c r="R53" s="272"/>
      <c r="S53" s="235"/>
      <c r="T53" s="238"/>
    </row>
    <row r="54" spans="1:20" ht="18" x14ac:dyDescent="0.25">
      <c r="A54" s="295" t="s">
        <v>188</v>
      </c>
      <c r="B54" s="394"/>
      <c r="C54" s="261" t="s">
        <v>367</v>
      </c>
      <c r="D54" s="237" t="s">
        <v>248</v>
      </c>
      <c r="E54" s="237" t="s">
        <v>209</v>
      </c>
      <c r="F54" s="249">
        <v>15600</v>
      </c>
      <c r="G54" s="235"/>
      <c r="H54" s="235"/>
      <c r="I54" s="235"/>
      <c r="J54" s="235"/>
      <c r="K54" s="235"/>
      <c r="L54" s="235"/>
      <c r="M54" s="235"/>
      <c r="N54" s="235"/>
      <c r="O54" s="235"/>
      <c r="P54" s="235"/>
      <c r="Q54" s="271"/>
      <c r="R54" s="235"/>
      <c r="S54" s="235"/>
      <c r="T54" s="238"/>
    </row>
    <row r="55" spans="1:20" ht="47.25" customHeight="1" x14ac:dyDescent="0.25">
      <c r="A55" s="295" t="s">
        <v>189</v>
      </c>
      <c r="B55" s="394"/>
      <c r="C55" s="261" t="s">
        <v>368</v>
      </c>
      <c r="D55" s="240" t="s">
        <v>201</v>
      </c>
      <c r="E55" s="240" t="s">
        <v>205</v>
      </c>
      <c r="F55" s="344">
        <v>35000</v>
      </c>
      <c r="G55" s="235"/>
      <c r="H55" s="235"/>
      <c r="I55" s="235"/>
      <c r="J55" s="235"/>
      <c r="K55" s="235"/>
      <c r="L55" s="271"/>
      <c r="M55" s="235"/>
      <c r="N55" s="235"/>
      <c r="O55" s="235"/>
      <c r="P55" s="271"/>
      <c r="Q55" s="235"/>
      <c r="R55" s="235"/>
      <c r="S55" s="235"/>
      <c r="T55" s="238"/>
    </row>
    <row r="56" spans="1:20" ht="18" customHeight="1" x14ac:dyDescent="0.25">
      <c r="A56" s="295" t="s">
        <v>190</v>
      </c>
      <c r="B56" s="394"/>
      <c r="C56" s="261" t="s">
        <v>166</v>
      </c>
      <c r="D56" s="240" t="s">
        <v>201</v>
      </c>
      <c r="E56" s="240" t="s">
        <v>205</v>
      </c>
      <c r="F56" s="249">
        <v>25000</v>
      </c>
      <c r="G56" s="272"/>
      <c r="H56" s="272"/>
      <c r="I56" s="272"/>
      <c r="J56" s="272"/>
      <c r="K56" s="272"/>
      <c r="L56" s="272"/>
      <c r="M56" s="272"/>
      <c r="N56" s="272"/>
      <c r="O56" s="272"/>
      <c r="P56" s="272"/>
      <c r="Q56" s="272"/>
      <c r="R56" s="272"/>
      <c r="S56" s="235"/>
      <c r="T56" s="238"/>
    </row>
    <row r="57" spans="1:20" ht="36.75" customHeight="1" x14ac:dyDescent="0.25">
      <c r="A57" s="295"/>
      <c r="B57" s="340" t="s">
        <v>373</v>
      </c>
      <c r="C57" s="261" t="s">
        <v>374</v>
      </c>
      <c r="D57" s="240" t="s">
        <v>375</v>
      </c>
      <c r="E57" s="237" t="s">
        <v>248</v>
      </c>
      <c r="F57" s="344">
        <v>50000</v>
      </c>
      <c r="G57" s="272"/>
      <c r="H57" s="272"/>
      <c r="I57" s="272"/>
      <c r="J57" s="272"/>
      <c r="K57" s="272"/>
      <c r="L57" s="272"/>
      <c r="M57" s="272"/>
      <c r="N57" s="272"/>
      <c r="O57" s="272"/>
      <c r="P57" s="272"/>
      <c r="Q57" s="272"/>
      <c r="R57" s="272"/>
      <c r="S57" s="235"/>
      <c r="T57" s="238"/>
    </row>
    <row r="58" spans="1:20" ht="35.25" customHeight="1" x14ac:dyDescent="0.25">
      <c r="A58" s="295" t="s">
        <v>191</v>
      </c>
      <c r="B58" s="264" t="s">
        <v>369</v>
      </c>
      <c r="C58" s="265" t="s">
        <v>370</v>
      </c>
      <c r="D58" s="240" t="s">
        <v>377</v>
      </c>
      <c r="E58" s="236" t="s">
        <v>205</v>
      </c>
      <c r="F58" s="344">
        <v>80000</v>
      </c>
      <c r="G58" s="235"/>
      <c r="H58" s="235"/>
      <c r="I58" s="235"/>
      <c r="J58" s="235"/>
      <c r="K58" s="235"/>
      <c r="L58" s="235"/>
      <c r="M58" s="235"/>
      <c r="N58" s="235"/>
      <c r="O58" s="271"/>
      <c r="P58" s="271"/>
      <c r="Q58" s="235"/>
      <c r="R58" s="235"/>
      <c r="S58" s="235"/>
      <c r="T58" s="238"/>
    </row>
    <row r="59" spans="1:20" x14ac:dyDescent="0.25">
      <c r="A59" s="401" t="s">
        <v>138</v>
      </c>
      <c r="B59" s="401"/>
      <c r="C59" s="401"/>
      <c r="D59" s="401"/>
      <c r="E59" s="401"/>
      <c r="F59" s="401"/>
      <c r="G59" s="401"/>
      <c r="H59" s="401"/>
      <c r="I59" s="401"/>
      <c r="J59" s="401"/>
      <c r="K59" s="401"/>
      <c r="L59" s="401"/>
      <c r="M59" s="401"/>
      <c r="N59" s="401"/>
      <c r="O59" s="401"/>
      <c r="P59" s="401"/>
      <c r="Q59" s="401"/>
      <c r="R59" s="401"/>
      <c r="S59" s="401"/>
      <c r="T59" s="401"/>
    </row>
    <row r="60" spans="1:20" ht="18" customHeight="1" x14ac:dyDescent="0.25">
      <c r="A60" s="295" t="s">
        <v>193</v>
      </c>
      <c r="B60" s="395" t="s">
        <v>167</v>
      </c>
      <c r="C60" s="261" t="s">
        <v>371</v>
      </c>
      <c r="D60" s="413" t="s">
        <v>277</v>
      </c>
      <c r="E60" s="413" t="s">
        <v>253</v>
      </c>
      <c r="F60" s="283">
        <v>0</v>
      </c>
      <c r="G60" s="235"/>
      <c r="H60" s="271"/>
      <c r="I60" s="235"/>
      <c r="J60" s="235"/>
      <c r="K60" s="235"/>
      <c r="L60" s="235"/>
      <c r="M60" s="235"/>
      <c r="N60" s="235"/>
      <c r="O60" s="235"/>
      <c r="P60" s="235"/>
      <c r="Q60" s="235"/>
      <c r="R60" s="235"/>
      <c r="S60" s="235"/>
      <c r="T60" s="238"/>
    </row>
    <row r="61" spans="1:20" ht="18" x14ac:dyDescent="0.25">
      <c r="A61" s="245" t="s">
        <v>194</v>
      </c>
      <c r="B61" s="396"/>
      <c r="C61" s="262" t="s">
        <v>372</v>
      </c>
      <c r="D61" s="414"/>
      <c r="E61" s="414"/>
      <c r="F61" s="283">
        <v>0</v>
      </c>
      <c r="G61" s="235"/>
      <c r="H61" s="272"/>
      <c r="I61" s="272"/>
      <c r="J61" s="272"/>
      <c r="K61" s="272"/>
      <c r="L61" s="272"/>
      <c r="M61" s="272"/>
      <c r="N61" s="272"/>
      <c r="O61" s="272"/>
      <c r="P61" s="272"/>
      <c r="Q61" s="272"/>
      <c r="R61" s="272"/>
      <c r="S61" s="235"/>
      <c r="T61" s="238"/>
    </row>
    <row r="62" spans="1:20" ht="18" x14ac:dyDescent="0.25">
      <c r="A62" s="245" t="s">
        <v>279</v>
      </c>
      <c r="B62" s="396"/>
      <c r="C62" s="261" t="s">
        <v>168</v>
      </c>
      <c r="D62" s="414"/>
      <c r="E62" s="414"/>
      <c r="F62" s="283">
        <v>0</v>
      </c>
      <c r="G62" s="235"/>
      <c r="H62" s="272"/>
      <c r="I62" s="272"/>
      <c r="J62" s="272"/>
      <c r="K62" s="272"/>
      <c r="L62" s="272"/>
      <c r="M62" s="272"/>
      <c r="N62" s="272"/>
      <c r="O62" s="272"/>
      <c r="P62" s="272"/>
      <c r="Q62" s="272"/>
      <c r="R62" s="272"/>
      <c r="S62" s="235"/>
      <c r="T62" s="238"/>
    </row>
    <row r="63" spans="1:20" ht="18" x14ac:dyDescent="0.25">
      <c r="A63" s="245" t="s">
        <v>280</v>
      </c>
      <c r="B63" s="397"/>
      <c r="C63" s="262" t="s">
        <v>206</v>
      </c>
      <c r="D63" s="415"/>
      <c r="E63" s="415"/>
      <c r="F63" s="283">
        <v>0</v>
      </c>
      <c r="G63" s="235"/>
      <c r="H63" s="272"/>
      <c r="I63" s="272"/>
      <c r="J63" s="272"/>
      <c r="K63" s="272"/>
      <c r="L63" s="272"/>
      <c r="M63" s="272"/>
      <c r="N63" s="272"/>
      <c r="O63" s="272"/>
      <c r="P63" s="272"/>
      <c r="Q63" s="272"/>
      <c r="R63" s="272"/>
      <c r="S63" s="235"/>
      <c r="T63" s="238"/>
    </row>
    <row r="64" spans="1:20" x14ac:dyDescent="0.25">
      <c r="A64" s="401" t="s">
        <v>160</v>
      </c>
      <c r="B64" s="401"/>
      <c r="C64" s="401"/>
      <c r="D64" s="401"/>
      <c r="E64" s="401"/>
      <c r="F64" s="401"/>
      <c r="G64" s="401"/>
      <c r="H64" s="401"/>
      <c r="I64" s="401"/>
      <c r="J64" s="401"/>
      <c r="K64" s="401"/>
      <c r="L64" s="401"/>
      <c r="M64" s="401"/>
      <c r="N64" s="401"/>
      <c r="O64" s="401"/>
      <c r="P64" s="401"/>
      <c r="Q64" s="401"/>
      <c r="R64" s="401"/>
      <c r="S64" s="401"/>
      <c r="T64" s="401"/>
    </row>
    <row r="65" spans="1:20" ht="18" customHeight="1" x14ac:dyDescent="0.25">
      <c r="A65" s="295" t="s">
        <v>195</v>
      </c>
      <c r="B65" s="398" t="s">
        <v>148</v>
      </c>
      <c r="C65" s="265" t="s">
        <v>161</v>
      </c>
      <c r="D65" s="190" t="s">
        <v>205</v>
      </c>
      <c r="E65" s="190" t="s">
        <v>209</v>
      </c>
      <c r="F65" s="249">
        <v>2000</v>
      </c>
      <c r="G65" s="235"/>
      <c r="H65" s="235"/>
      <c r="I65" s="271"/>
      <c r="J65" s="235"/>
      <c r="K65" s="235"/>
      <c r="L65" s="235"/>
      <c r="M65" s="235"/>
      <c r="N65" s="235"/>
      <c r="O65" s="235"/>
      <c r="P65" s="235"/>
      <c r="Q65" s="235"/>
      <c r="R65" s="235"/>
      <c r="S65" s="235"/>
      <c r="T65" s="238"/>
    </row>
    <row r="66" spans="1:20" ht="18" x14ac:dyDescent="0.25">
      <c r="A66" s="295" t="s">
        <v>289</v>
      </c>
      <c r="B66" s="398"/>
      <c r="C66" s="261" t="s">
        <v>227</v>
      </c>
      <c r="D66" s="237" t="s">
        <v>205</v>
      </c>
      <c r="E66" s="237" t="s">
        <v>205</v>
      </c>
      <c r="F66" s="344">
        <v>40000</v>
      </c>
      <c r="G66" s="235"/>
      <c r="H66" s="272"/>
      <c r="I66" s="272"/>
      <c r="J66" s="272"/>
      <c r="K66" s="272"/>
      <c r="L66" s="272"/>
      <c r="M66" s="272"/>
      <c r="N66" s="272"/>
      <c r="O66" s="272"/>
      <c r="P66" s="272"/>
      <c r="Q66" s="272"/>
      <c r="R66" s="272"/>
      <c r="S66" s="235"/>
      <c r="T66" s="238"/>
    </row>
    <row r="67" spans="1:20" ht="18" x14ac:dyDescent="0.25">
      <c r="A67" s="295" t="s">
        <v>196</v>
      </c>
      <c r="B67" s="398"/>
      <c r="C67" s="266" t="s">
        <v>149</v>
      </c>
      <c r="D67" s="236" t="s">
        <v>205</v>
      </c>
      <c r="E67" s="236" t="s">
        <v>205</v>
      </c>
      <c r="F67" s="249">
        <v>2500</v>
      </c>
      <c r="G67" s="235"/>
      <c r="H67" s="272"/>
      <c r="I67" s="235"/>
      <c r="J67" s="272"/>
      <c r="K67" s="235"/>
      <c r="L67" s="272"/>
      <c r="M67" s="235"/>
      <c r="N67" s="272"/>
      <c r="O67" s="235"/>
      <c r="P67" s="272"/>
      <c r="Q67" s="235"/>
      <c r="R67" s="235"/>
      <c r="S67" s="235"/>
      <c r="T67" s="238"/>
    </row>
    <row r="68" spans="1:20" ht="18" x14ac:dyDescent="0.25">
      <c r="A68" s="295" t="s">
        <v>198</v>
      </c>
      <c r="B68" s="398"/>
      <c r="C68" s="266" t="s">
        <v>171</v>
      </c>
      <c r="D68" s="236" t="s">
        <v>205</v>
      </c>
      <c r="E68" s="236" t="s">
        <v>205</v>
      </c>
      <c r="F68" s="281">
        <v>0</v>
      </c>
      <c r="G68" s="235"/>
      <c r="H68" s="272"/>
      <c r="I68" s="235"/>
      <c r="J68" s="272"/>
      <c r="K68" s="235"/>
      <c r="L68" s="272"/>
      <c r="M68" s="235"/>
      <c r="N68" s="272"/>
      <c r="O68" s="235"/>
      <c r="P68" s="272"/>
      <c r="Q68" s="235"/>
      <c r="R68" s="235"/>
      <c r="S68" s="235"/>
      <c r="T68" s="238"/>
    </row>
    <row r="69" spans="1:20" ht="18" x14ac:dyDescent="0.25">
      <c r="A69" s="295" t="s">
        <v>199</v>
      </c>
      <c r="B69" s="398"/>
      <c r="C69" s="265" t="s">
        <v>150</v>
      </c>
      <c r="D69" s="190" t="s">
        <v>205</v>
      </c>
      <c r="E69" s="236" t="s">
        <v>205</v>
      </c>
      <c r="F69" s="249">
        <v>6000</v>
      </c>
      <c r="G69" s="235"/>
      <c r="H69" s="272"/>
      <c r="I69" s="272"/>
      <c r="J69" s="272"/>
      <c r="K69" s="272"/>
      <c r="L69" s="272"/>
      <c r="M69" s="272"/>
      <c r="N69" s="272"/>
      <c r="O69" s="272"/>
      <c r="P69" s="272"/>
      <c r="Q69" s="272"/>
      <c r="R69" s="272"/>
      <c r="S69" s="235"/>
      <c r="T69" s="238"/>
    </row>
    <row r="70" spans="1:20" ht="15.75" x14ac:dyDescent="0.25">
      <c r="A70" s="295" t="s">
        <v>200</v>
      </c>
      <c r="B70" s="398"/>
      <c r="C70" s="266" t="s">
        <v>221</v>
      </c>
      <c r="D70" s="236" t="s">
        <v>205</v>
      </c>
      <c r="E70" s="236" t="s">
        <v>205</v>
      </c>
      <c r="F70" s="249">
        <v>116850</v>
      </c>
      <c r="G70" s="236"/>
      <c r="H70" s="272"/>
      <c r="I70" s="272"/>
      <c r="J70" s="272"/>
      <c r="K70" s="272"/>
      <c r="L70" s="272"/>
      <c r="M70" s="272"/>
      <c r="N70" s="272"/>
      <c r="O70" s="272"/>
      <c r="P70" s="272"/>
      <c r="Q70" s="272"/>
      <c r="R70" s="272"/>
      <c r="S70" s="236"/>
      <c r="T70" s="236"/>
    </row>
    <row r="71" spans="1:20" x14ac:dyDescent="0.25">
      <c r="A71" s="399" t="s">
        <v>212</v>
      </c>
      <c r="B71" s="399"/>
      <c r="C71" s="399"/>
      <c r="D71" s="399"/>
      <c r="E71" s="399"/>
      <c r="F71" s="250">
        <f>SUM(F12:F70)</f>
        <v>523950</v>
      </c>
    </row>
    <row r="75" spans="1:20" x14ac:dyDescent="0.25">
      <c r="F75" s="284"/>
    </row>
  </sheetData>
  <mergeCells count="42">
    <mergeCell ref="D40:D43"/>
    <mergeCell ref="D60:D63"/>
    <mergeCell ref="E60:E63"/>
    <mergeCell ref="D15:D18"/>
    <mergeCell ref="B20:B21"/>
    <mergeCell ref="A11:T11"/>
    <mergeCell ref="A14:T14"/>
    <mergeCell ref="A9:A10"/>
    <mergeCell ref="G9:R9"/>
    <mergeCell ref="T9:T10"/>
    <mergeCell ref="S9:S10"/>
    <mergeCell ref="A1:T1"/>
    <mergeCell ref="B6:D6"/>
    <mergeCell ref="D9:D10"/>
    <mergeCell ref="E9:E10"/>
    <mergeCell ref="F9:F10"/>
    <mergeCell ref="A2:T2"/>
    <mergeCell ref="A3:T3"/>
    <mergeCell ref="A4:T4"/>
    <mergeCell ref="B9:B10"/>
    <mergeCell ref="C9:C10"/>
    <mergeCell ref="A71:E71"/>
    <mergeCell ref="B12:B13"/>
    <mergeCell ref="B15:B18"/>
    <mergeCell ref="B45:B46"/>
    <mergeCell ref="A59:T59"/>
    <mergeCell ref="A64:T64"/>
    <mergeCell ref="A44:T44"/>
    <mergeCell ref="A51:T51"/>
    <mergeCell ref="A39:T39"/>
    <mergeCell ref="B40:B43"/>
    <mergeCell ref="B47:B49"/>
    <mergeCell ref="B25:B28"/>
    <mergeCell ref="A22:T22"/>
    <mergeCell ref="B23:B24"/>
    <mergeCell ref="D12:D13"/>
    <mergeCell ref="E15:E18"/>
    <mergeCell ref="B29:B34"/>
    <mergeCell ref="B35:B38"/>
    <mergeCell ref="B52:B56"/>
    <mergeCell ref="B60:B63"/>
    <mergeCell ref="B65:B70"/>
  </mergeCells>
  <pageMargins left="0" right="0" top="0" bottom="0" header="0.31496062992125984" footer="0.31496062992125984"/>
  <pageSetup paperSize="9" scale="70" orientation="landscape"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66"/>
  <sheetViews>
    <sheetView zoomScaleNormal="100" workbookViewId="0">
      <pane xSplit="1" ySplit="2" topLeftCell="B45" activePane="bottomRight" state="frozen"/>
      <selection pane="topRight" activeCell="B1" sqref="B1"/>
      <selection pane="bottomLeft" activeCell="A3" sqref="A3"/>
      <selection pane="bottomRight" activeCell="B5" sqref="B5"/>
    </sheetView>
  </sheetViews>
  <sheetFormatPr baseColWidth="10" defaultRowHeight="15" x14ac:dyDescent="0.25"/>
  <cols>
    <col min="1" max="1" width="21.85546875" customWidth="1"/>
    <col min="2" max="2" width="52.7109375" style="231" customWidth="1"/>
    <col min="3" max="3" width="2.85546875" customWidth="1"/>
    <col min="4" max="4" width="3.42578125" customWidth="1"/>
    <col min="5" max="5" width="3" customWidth="1"/>
    <col min="6" max="6" width="4.42578125" customWidth="1"/>
    <col min="7" max="7" width="5.42578125" customWidth="1"/>
    <col min="8" max="9" width="4.5703125" customWidth="1"/>
    <col min="10" max="10" width="4.140625" customWidth="1"/>
    <col min="11" max="12" width="11.85546875" bestFit="1" customWidth="1"/>
    <col min="13" max="13" width="14" customWidth="1"/>
    <col min="14" max="14" width="11.85546875" bestFit="1" customWidth="1"/>
    <col min="15" max="15" width="11.85546875" customWidth="1"/>
    <col min="16" max="16" width="13.42578125" customWidth="1"/>
    <col min="17" max="17" width="13.5703125" bestFit="1" customWidth="1"/>
    <col min="18" max="18" width="17.28515625" bestFit="1" customWidth="1"/>
    <col min="22" max="22" width="13.5703125" bestFit="1" customWidth="1"/>
  </cols>
  <sheetData>
    <row r="1" spans="1:19" ht="18.75" x14ac:dyDescent="0.3">
      <c r="A1" s="77" t="s">
        <v>338</v>
      </c>
    </row>
    <row r="2" spans="1:19" x14ac:dyDescent="0.25">
      <c r="A2" s="78"/>
    </row>
    <row r="3" spans="1:19" ht="15.75" customHeight="1" x14ac:dyDescent="0.25">
      <c r="A3" s="434" t="s">
        <v>1</v>
      </c>
      <c r="B3" s="336"/>
      <c r="C3" s="435">
        <v>2017</v>
      </c>
      <c r="D3" s="435"/>
      <c r="E3" s="435"/>
      <c r="F3" s="435"/>
      <c r="G3" s="435" t="s">
        <v>24</v>
      </c>
      <c r="H3" s="435"/>
      <c r="I3" s="435"/>
      <c r="J3" s="435"/>
      <c r="K3" s="437" t="s">
        <v>25</v>
      </c>
      <c r="L3" s="437"/>
      <c r="M3" s="437"/>
      <c r="N3" s="437"/>
      <c r="O3" s="437"/>
      <c r="P3" s="437"/>
      <c r="Q3" s="437"/>
      <c r="R3" s="437"/>
      <c r="S3" s="437"/>
    </row>
    <row r="4" spans="1:19" ht="60" x14ac:dyDescent="0.25">
      <c r="A4" s="434"/>
      <c r="B4" s="336" t="s">
        <v>4</v>
      </c>
      <c r="C4" s="337" t="s">
        <v>5</v>
      </c>
      <c r="D4" s="337" t="s">
        <v>6</v>
      </c>
      <c r="E4" s="337" t="s">
        <v>7</v>
      </c>
      <c r="F4" s="337" t="s">
        <v>8</v>
      </c>
      <c r="G4" s="336" t="s">
        <v>220</v>
      </c>
      <c r="H4" s="336" t="s">
        <v>26</v>
      </c>
      <c r="I4" s="336" t="s">
        <v>286</v>
      </c>
      <c r="J4" s="336" t="s">
        <v>287</v>
      </c>
      <c r="K4" s="338" t="s">
        <v>27</v>
      </c>
      <c r="L4" s="338" t="s">
        <v>66</v>
      </c>
      <c r="M4" s="338" t="s">
        <v>28</v>
      </c>
      <c r="N4" s="338" t="s">
        <v>291</v>
      </c>
      <c r="O4" s="338">
        <v>72220</v>
      </c>
      <c r="P4" s="338" t="s">
        <v>292</v>
      </c>
      <c r="Q4" s="338" t="s">
        <v>11</v>
      </c>
      <c r="R4" s="339" t="s">
        <v>12</v>
      </c>
      <c r="S4" s="339" t="s">
        <v>13</v>
      </c>
    </row>
    <row r="5" spans="1:19" ht="30" x14ac:dyDescent="0.25">
      <c r="A5" s="438" t="s">
        <v>153</v>
      </c>
      <c r="B5" s="331" t="s">
        <v>202</v>
      </c>
      <c r="C5" s="332"/>
      <c r="D5" s="332"/>
      <c r="E5" s="333"/>
      <c r="F5" s="105"/>
      <c r="G5" s="105"/>
      <c r="H5" s="105"/>
      <c r="I5" s="105"/>
      <c r="J5" s="105"/>
      <c r="K5" s="334">
        <v>0</v>
      </c>
      <c r="L5" s="334">
        <v>0</v>
      </c>
      <c r="M5" s="334">
        <v>0</v>
      </c>
      <c r="N5" s="334">
        <v>0</v>
      </c>
      <c r="O5" s="334">
        <v>0</v>
      </c>
      <c r="P5" s="334">
        <v>0</v>
      </c>
      <c r="Q5" s="334">
        <v>0</v>
      </c>
      <c r="R5" s="334">
        <v>0</v>
      </c>
      <c r="S5" s="335" t="s">
        <v>219</v>
      </c>
    </row>
    <row r="6" spans="1:19" ht="30" x14ac:dyDescent="0.25">
      <c r="A6" s="439"/>
      <c r="B6" s="237" t="s">
        <v>208</v>
      </c>
      <c r="C6" s="251"/>
      <c r="D6" s="251"/>
      <c r="E6" s="253"/>
      <c r="F6" s="111"/>
      <c r="G6" s="111"/>
      <c r="H6" s="111"/>
      <c r="I6" s="111"/>
      <c r="J6" s="111"/>
      <c r="K6" s="288">
        <v>0</v>
      </c>
      <c r="L6" s="288">
        <v>0</v>
      </c>
      <c r="M6" s="288">
        <v>0</v>
      </c>
      <c r="N6" s="288">
        <v>0</v>
      </c>
      <c r="O6" s="288">
        <v>0</v>
      </c>
      <c r="P6" s="288">
        <v>0</v>
      </c>
      <c r="Q6" s="288">
        <v>0</v>
      </c>
      <c r="R6" s="288">
        <v>0</v>
      </c>
      <c r="S6" s="254" t="s">
        <v>219</v>
      </c>
    </row>
    <row r="7" spans="1:19" ht="15.75" x14ac:dyDescent="0.25">
      <c r="A7" s="431" t="s">
        <v>139</v>
      </c>
      <c r="B7" s="261" t="s">
        <v>245</v>
      </c>
      <c r="C7" s="247"/>
      <c r="D7" s="111"/>
      <c r="E7" s="273"/>
      <c r="F7" s="111"/>
      <c r="G7" s="111"/>
      <c r="H7" s="111"/>
      <c r="I7" s="111"/>
      <c r="J7" s="111"/>
      <c r="K7" s="288">
        <v>0</v>
      </c>
      <c r="L7" s="288">
        <v>0</v>
      </c>
      <c r="M7" s="288">
        <v>0</v>
      </c>
      <c r="N7" s="288">
        <v>0</v>
      </c>
      <c r="O7" s="288">
        <v>0</v>
      </c>
      <c r="P7" s="288">
        <v>0</v>
      </c>
      <c r="Q7" s="288">
        <v>0</v>
      </c>
      <c r="R7" s="288">
        <v>0</v>
      </c>
      <c r="S7" s="254" t="s">
        <v>219</v>
      </c>
    </row>
    <row r="8" spans="1:19" ht="18.75" customHeight="1" x14ac:dyDescent="0.25">
      <c r="A8" s="432"/>
      <c r="B8" s="261" t="s">
        <v>246</v>
      </c>
      <c r="C8" s="247"/>
      <c r="D8" s="111"/>
      <c r="E8" s="273"/>
      <c r="F8" s="111"/>
      <c r="G8" s="111"/>
      <c r="H8" s="111"/>
      <c r="I8" s="111"/>
      <c r="J8" s="36"/>
      <c r="K8" s="288">
        <v>0</v>
      </c>
      <c r="L8" s="288">
        <v>0</v>
      </c>
      <c r="M8" s="288">
        <v>0</v>
      </c>
      <c r="N8" s="288">
        <v>0</v>
      </c>
      <c r="O8" s="288">
        <v>0</v>
      </c>
      <c r="P8" s="288">
        <v>0</v>
      </c>
      <c r="Q8" s="288">
        <v>0</v>
      </c>
      <c r="R8" s="288">
        <v>0</v>
      </c>
      <c r="S8" s="254" t="s">
        <v>219</v>
      </c>
    </row>
    <row r="9" spans="1:19" ht="15.75" x14ac:dyDescent="0.25">
      <c r="A9" s="432"/>
      <c r="B9" s="261" t="s">
        <v>247</v>
      </c>
      <c r="C9" s="247"/>
      <c r="D9" s="111"/>
      <c r="E9" s="273"/>
      <c r="F9" s="111"/>
      <c r="G9" s="111"/>
      <c r="H9" s="111"/>
      <c r="I9" s="111"/>
      <c r="J9" s="36"/>
      <c r="K9" s="288">
        <v>0</v>
      </c>
      <c r="L9" s="288">
        <v>0</v>
      </c>
      <c r="M9" s="288">
        <v>0</v>
      </c>
      <c r="N9" s="288">
        <v>0</v>
      </c>
      <c r="O9" s="288">
        <v>0</v>
      </c>
      <c r="P9" s="288">
        <v>0</v>
      </c>
      <c r="Q9" s="288">
        <v>0</v>
      </c>
      <c r="R9" s="288">
        <v>0</v>
      </c>
      <c r="S9" s="254" t="s">
        <v>219</v>
      </c>
    </row>
    <row r="10" spans="1:19" ht="31.5" x14ac:dyDescent="0.25">
      <c r="A10" s="432"/>
      <c r="B10" s="261" t="s">
        <v>284</v>
      </c>
      <c r="C10" s="251"/>
      <c r="D10" s="275"/>
      <c r="E10" s="273"/>
      <c r="F10" s="111"/>
      <c r="G10" s="111"/>
      <c r="H10" s="111"/>
      <c r="I10" s="111"/>
      <c r="J10" s="36"/>
      <c r="K10" s="288">
        <v>0</v>
      </c>
      <c r="L10" s="288">
        <v>0</v>
      </c>
      <c r="M10" s="114">
        <f t="shared" ref="M10" si="0">3101*2+406</f>
        <v>6608</v>
      </c>
      <c r="N10" s="114">
        <f t="shared" ref="N10" si="1">3476*2+1000</f>
        <v>7952</v>
      </c>
      <c r="O10" s="114">
        <v>440</v>
      </c>
      <c r="P10" s="288">
        <v>0</v>
      </c>
      <c r="Q10" s="288">
        <v>0</v>
      </c>
      <c r="R10" s="114">
        <f>K10+L10+M10+N10+O10+P10+Q10</f>
        <v>15000</v>
      </c>
      <c r="S10" s="254"/>
    </row>
    <row r="11" spans="1:19" ht="15.75" x14ac:dyDescent="0.25">
      <c r="A11" s="433"/>
      <c r="B11" s="261" t="s">
        <v>257</v>
      </c>
      <c r="C11" s="252"/>
      <c r="D11" s="253"/>
      <c r="E11" s="247"/>
      <c r="F11" s="252"/>
      <c r="G11" s="111"/>
      <c r="H11" s="111"/>
      <c r="I11" s="111"/>
      <c r="J11" s="36"/>
      <c r="K11" s="288">
        <v>0</v>
      </c>
      <c r="L11" s="288">
        <v>0</v>
      </c>
      <c r="M11" s="288">
        <v>0</v>
      </c>
      <c r="N11" s="288">
        <v>0</v>
      </c>
      <c r="O11" s="288">
        <v>0</v>
      </c>
      <c r="P11" s="288">
        <v>0</v>
      </c>
      <c r="Q11" s="288">
        <v>0</v>
      </c>
      <c r="R11" s="114">
        <f t="shared" ref="R11:R52" si="2">K11+L11+M11+N11+O11+P11+Q11</f>
        <v>0</v>
      </c>
      <c r="S11" s="254" t="s">
        <v>219</v>
      </c>
    </row>
    <row r="12" spans="1:19" ht="75" customHeight="1" x14ac:dyDescent="0.25">
      <c r="A12" s="270" t="s">
        <v>146</v>
      </c>
      <c r="B12" s="261" t="s">
        <v>250</v>
      </c>
      <c r="C12" s="247"/>
      <c r="D12" s="251"/>
      <c r="E12" s="273"/>
      <c r="F12" s="251"/>
      <c r="G12" s="236"/>
      <c r="H12" s="236"/>
      <c r="I12" s="236"/>
      <c r="J12" s="236"/>
      <c r="K12" s="288">
        <v>0</v>
      </c>
      <c r="L12" s="288">
        <v>0</v>
      </c>
      <c r="M12" s="288">
        <v>0</v>
      </c>
      <c r="N12" s="288">
        <v>0</v>
      </c>
      <c r="O12" s="288">
        <v>0</v>
      </c>
      <c r="P12" s="288">
        <v>0</v>
      </c>
      <c r="Q12" s="288">
        <v>0</v>
      </c>
      <c r="R12" s="114">
        <f t="shared" si="2"/>
        <v>0</v>
      </c>
      <c r="S12" s="254" t="s">
        <v>219</v>
      </c>
    </row>
    <row r="13" spans="1:19" ht="63" x14ac:dyDescent="0.25">
      <c r="A13" s="430" t="s">
        <v>147</v>
      </c>
      <c r="B13" s="287" t="s">
        <v>254</v>
      </c>
      <c r="C13" s="251"/>
      <c r="D13" s="251"/>
      <c r="E13" s="251"/>
      <c r="F13" s="251"/>
      <c r="G13" s="251"/>
      <c r="H13" s="251"/>
      <c r="I13" s="251"/>
      <c r="J13" s="251"/>
      <c r="K13" s="114">
        <v>21000</v>
      </c>
      <c r="L13" s="114">
        <v>9000</v>
      </c>
      <c r="M13" s="114">
        <v>9215</v>
      </c>
      <c r="N13" s="288">
        <v>21300</v>
      </c>
      <c r="O13" s="288">
        <v>1000</v>
      </c>
      <c r="P13" s="288">
        <v>0</v>
      </c>
      <c r="Q13" s="288">
        <v>0</v>
      </c>
      <c r="R13" s="114">
        <f t="shared" si="2"/>
        <v>61515</v>
      </c>
      <c r="S13" s="289" t="s">
        <v>219</v>
      </c>
    </row>
    <row r="14" spans="1:19" ht="78.75" x14ac:dyDescent="0.25">
      <c r="A14" s="430"/>
      <c r="B14" s="261" t="s">
        <v>217</v>
      </c>
      <c r="C14" s="251"/>
      <c r="D14" s="247"/>
      <c r="E14" s="251"/>
      <c r="F14" s="251"/>
      <c r="G14" s="236"/>
      <c r="H14" s="236"/>
      <c r="I14" s="236"/>
      <c r="J14" s="236"/>
      <c r="K14" s="288">
        <v>0</v>
      </c>
      <c r="L14" s="288">
        <v>0</v>
      </c>
      <c r="M14" s="288">
        <v>0</v>
      </c>
      <c r="N14" s="288">
        <v>6000</v>
      </c>
      <c r="O14" s="288">
        <v>1000</v>
      </c>
      <c r="P14" s="288">
        <v>0</v>
      </c>
      <c r="Q14" s="288">
        <v>0</v>
      </c>
      <c r="R14" s="114">
        <f t="shared" si="2"/>
        <v>7000</v>
      </c>
      <c r="S14" s="290" t="s">
        <v>219</v>
      </c>
    </row>
    <row r="15" spans="1:19" ht="30.75" customHeight="1" x14ac:dyDescent="0.25">
      <c r="A15" s="436" t="s">
        <v>141</v>
      </c>
      <c r="B15" s="237" t="s">
        <v>154</v>
      </c>
      <c r="C15" s="247"/>
      <c r="D15" s="247"/>
      <c r="E15" s="247"/>
      <c r="F15" s="247"/>
      <c r="G15" s="236"/>
      <c r="H15" s="236"/>
      <c r="I15" s="236"/>
      <c r="J15" s="236"/>
      <c r="K15" s="288">
        <v>0</v>
      </c>
      <c r="L15" s="288">
        <v>0</v>
      </c>
      <c r="M15" s="288">
        <v>0</v>
      </c>
      <c r="N15" s="288">
        <v>0</v>
      </c>
      <c r="O15" s="288">
        <v>0</v>
      </c>
      <c r="P15" s="288">
        <v>0</v>
      </c>
      <c r="Q15" s="288">
        <v>0</v>
      </c>
      <c r="R15" s="114">
        <f t="shared" si="2"/>
        <v>0</v>
      </c>
      <c r="S15" s="290" t="s">
        <v>219</v>
      </c>
    </row>
    <row r="16" spans="1:19" ht="124.5" customHeight="1" x14ac:dyDescent="0.25">
      <c r="A16" s="436"/>
      <c r="B16" s="237" t="s">
        <v>155</v>
      </c>
      <c r="C16" s="247"/>
      <c r="D16" s="247"/>
      <c r="E16" s="247"/>
      <c r="F16" s="247"/>
      <c r="G16" s="236"/>
      <c r="H16" s="236"/>
      <c r="I16" s="236"/>
      <c r="J16" s="236"/>
      <c r="K16" s="288">
        <v>0</v>
      </c>
      <c r="L16" s="288">
        <v>0</v>
      </c>
      <c r="M16" s="288">
        <v>0</v>
      </c>
      <c r="N16" s="288">
        <v>0</v>
      </c>
      <c r="O16" s="288">
        <v>0</v>
      </c>
      <c r="P16" s="288">
        <v>0</v>
      </c>
      <c r="Q16" s="288">
        <v>0</v>
      </c>
      <c r="R16" s="114">
        <f t="shared" si="2"/>
        <v>0</v>
      </c>
      <c r="S16" s="290" t="s">
        <v>219</v>
      </c>
    </row>
    <row r="17" spans="1:19" ht="36.75" customHeight="1" x14ac:dyDescent="0.25">
      <c r="A17" s="430" t="s">
        <v>218</v>
      </c>
      <c r="B17" s="277" t="s">
        <v>258</v>
      </c>
      <c r="C17" s="247"/>
      <c r="D17" s="251"/>
      <c r="E17" s="251"/>
      <c r="F17" s="251"/>
      <c r="G17" s="236"/>
      <c r="H17" s="236"/>
      <c r="I17" s="236"/>
      <c r="J17" s="236"/>
      <c r="K17" s="288">
        <v>0</v>
      </c>
      <c r="L17" s="288">
        <v>0</v>
      </c>
      <c r="M17" s="288">
        <v>0</v>
      </c>
      <c r="N17" s="288">
        <v>0</v>
      </c>
      <c r="O17" s="288">
        <v>0</v>
      </c>
      <c r="P17" s="288">
        <v>0</v>
      </c>
      <c r="Q17" s="288">
        <v>0</v>
      </c>
      <c r="R17" s="114">
        <f t="shared" si="2"/>
        <v>0</v>
      </c>
      <c r="S17" s="290" t="s">
        <v>219</v>
      </c>
    </row>
    <row r="18" spans="1:19" ht="27" customHeight="1" x14ac:dyDescent="0.25">
      <c r="A18" s="430"/>
      <c r="B18" s="277" t="s">
        <v>259</v>
      </c>
      <c r="C18" s="247"/>
      <c r="D18" s="247"/>
      <c r="E18" s="247"/>
      <c r="F18" s="247"/>
      <c r="G18" s="236"/>
      <c r="H18" s="236"/>
      <c r="I18" s="236"/>
      <c r="J18" s="236"/>
      <c r="K18" s="288">
        <v>0</v>
      </c>
      <c r="L18" s="288">
        <v>0</v>
      </c>
      <c r="M18" s="288">
        <v>0</v>
      </c>
      <c r="N18" s="288">
        <v>0</v>
      </c>
      <c r="O18" s="288">
        <v>0</v>
      </c>
      <c r="P18" s="288">
        <v>0</v>
      </c>
      <c r="Q18" s="288">
        <v>0</v>
      </c>
      <c r="R18" s="114">
        <f t="shared" si="2"/>
        <v>0</v>
      </c>
      <c r="S18" s="290" t="s">
        <v>219</v>
      </c>
    </row>
    <row r="19" spans="1:19" ht="29.25" customHeight="1" x14ac:dyDescent="0.25">
      <c r="A19" s="430"/>
      <c r="B19" s="277" t="s">
        <v>260</v>
      </c>
      <c r="C19" s="247"/>
      <c r="D19" s="251"/>
      <c r="E19" s="251"/>
      <c r="F19" s="251"/>
      <c r="G19" s="236"/>
      <c r="H19" s="236"/>
      <c r="I19" s="236"/>
      <c r="J19" s="236"/>
      <c r="K19" s="288">
        <v>0</v>
      </c>
      <c r="L19" s="288">
        <v>0</v>
      </c>
      <c r="M19" s="288">
        <v>0</v>
      </c>
      <c r="N19" s="288">
        <v>0</v>
      </c>
      <c r="O19" s="288">
        <v>0</v>
      </c>
      <c r="P19" s="288">
        <v>0</v>
      </c>
      <c r="Q19" s="288">
        <v>0</v>
      </c>
      <c r="R19" s="114">
        <f t="shared" si="2"/>
        <v>0</v>
      </c>
      <c r="S19" s="290" t="s">
        <v>219</v>
      </c>
    </row>
    <row r="20" spans="1:19" ht="40.5" customHeight="1" x14ac:dyDescent="0.25">
      <c r="A20" s="429" t="s">
        <v>243</v>
      </c>
      <c r="B20" s="263" t="s">
        <v>264</v>
      </c>
      <c r="C20" s="253"/>
      <c r="D20" s="251"/>
      <c r="E20" s="251"/>
      <c r="F20" s="251"/>
      <c r="G20" s="236"/>
      <c r="H20" s="236"/>
      <c r="I20" s="236"/>
      <c r="J20" s="236"/>
      <c r="K20" s="288">
        <v>0</v>
      </c>
      <c r="L20" s="288">
        <v>0</v>
      </c>
      <c r="M20" s="288">
        <v>0</v>
      </c>
      <c r="N20" s="288">
        <v>0</v>
      </c>
      <c r="O20" s="288">
        <v>0</v>
      </c>
      <c r="P20" s="288">
        <v>0</v>
      </c>
      <c r="Q20" s="288">
        <v>0</v>
      </c>
      <c r="R20" s="114">
        <f t="shared" si="2"/>
        <v>0</v>
      </c>
      <c r="S20" s="290" t="s">
        <v>219</v>
      </c>
    </row>
    <row r="21" spans="1:19" ht="15.75" x14ac:dyDescent="0.25">
      <c r="A21" s="429"/>
      <c r="B21" s="263" t="s">
        <v>261</v>
      </c>
      <c r="C21" s="253"/>
      <c r="D21" s="256"/>
      <c r="E21" s="256"/>
      <c r="F21" s="256"/>
      <c r="G21" s="236"/>
      <c r="H21" s="236"/>
      <c r="I21" s="236"/>
      <c r="J21" s="236"/>
      <c r="K21" s="288">
        <v>0</v>
      </c>
      <c r="L21" s="288">
        <v>0</v>
      </c>
      <c r="M21" s="288">
        <v>0</v>
      </c>
      <c r="N21" s="288">
        <v>0</v>
      </c>
      <c r="O21" s="288">
        <v>0</v>
      </c>
      <c r="P21" s="288">
        <v>0</v>
      </c>
      <c r="Q21" s="288">
        <v>0</v>
      </c>
      <c r="R21" s="114">
        <f t="shared" si="2"/>
        <v>0</v>
      </c>
      <c r="S21" s="290" t="s">
        <v>219</v>
      </c>
    </row>
    <row r="22" spans="1:19" ht="15.75" x14ac:dyDescent="0.25">
      <c r="A22" s="429"/>
      <c r="B22" s="263" t="s">
        <v>262</v>
      </c>
      <c r="C22" s="253"/>
      <c r="D22" s="274"/>
      <c r="E22" s="274"/>
      <c r="F22" s="274"/>
      <c r="G22" s="236"/>
      <c r="H22" s="236"/>
      <c r="I22" s="236"/>
      <c r="J22" s="236"/>
      <c r="K22" s="288">
        <v>0</v>
      </c>
      <c r="L22" s="288">
        <v>0</v>
      </c>
      <c r="M22" s="288">
        <v>0</v>
      </c>
      <c r="N22" s="288">
        <v>0</v>
      </c>
      <c r="O22" s="288">
        <v>0</v>
      </c>
      <c r="P22" s="288">
        <v>0</v>
      </c>
      <c r="Q22" s="288">
        <v>0</v>
      </c>
      <c r="R22" s="114">
        <f t="shared" si="2"/>
        <v>0</v>
      </c>
      <c r="S22" s="290" t="s">
        <v>219</v>
      </c>
    </row>
    <row r="23" spans="1:19" ht="31.5" x14ac:dyDescent="0.25">
      <c r="A23" s="429"/>
      <c r="B23" s="263" t="s">
        <v>263</v>
      </c>
      <c r="C23" s="247"/>
      <c r="D23" s="247"/>
      <c r="E23" s="247"/>
      <c r="F23" s="247"/>
      <c r="G23" s="236"/>
      <c r="H23" s="236"/>
      <c r="I23" s="236"/>
      <c r="J23" s="236"/>
      <c r="K23" s="288">
        <v>0</v>
      </c>
      <c r="L23" s="288">
        <v>0</v>
      </c>
      <c r="M23" s="288">
        <v>0</v>
      </c>
      <c r="N23" s="288">
        <v>0</v>
      </c>
      <c r="O23" s="288">
        <v>0</v>
      </c>
      <c r="P23" s="288">
        <v>0</v>
      </c>
      <c r="Q23" s="288">
        <v>0</v>
      </c>
      <c r="R23" s="114">
        <f t="shared" si="2"/>
        <v>0</v>
      </c>
      <c r="S23" s="290" t="s">
        <v>219</v>
      </c>
    </row>
    <row r="24" spans="1:19" ht="29.25" customHeight="1" x14ac:dyDescent="0.25">
      <c r="A24" s="430" t="s">
        <v>269</v>
      </c>
      <c r="B24" s="276" t="s">
        <v>266</v>
      </c>
      <c r="C24" s="247"/>
      <c r="D24" s="251"/>
      <c r="E24" s="251"/>
      <c r="F24" s="251"/>
      <c r="G24" s="236"/>
      <c r="H24" s="236"/>
      <c r="I24" s="236"/>
      <c r="J24" s="236"/>
      <c r="K24" s="288">
        <v>0</v>
      </c>
      <c r="L24" s="288">
        <v>0</v>
      </c>
      <c r="M24" s="288">
        <v>0</v>
      </c>
      <c r="N24" s="288">
        <v>0</v>
      </c>
      <c r="O24" s="288">
        <v>0</v>
      </c>
      <c r="P24" s="288">
        <v>0</v>
      </c>
      <c r="Q24" s="288">
        <v>0</v>
      </c>
      <c r="R24" s="114">
        <f t="shared" si="2"/>
        <v>0</v>
      </c>
      <c r="S24" s="290" t="s">
        <v>219</v>
      </c>
    </row>
    <row r="25" spans="1:19" ht="31.5" x14ac:dyDescent="0.25">
      <c r="A25" s="430"/>
      <c r="B25" s="263" t="s">
        <v>267</v>
      </c>
      <c r="C25" s="247"/>
      <c r="D25" s="251"/>
      <c r="E25" s="251"/>
      <c r="F25" s="251"/>
      <c r="G25" s="236"/>
      <c r="H25" s="236"/>
      <c r="I25" s="236"/>
      <c r="J25" s="236"/>
      <c r="K25" s="288">
        <v>0</v>
      </c>
      <c r="L25" s="288">
        <v>0</v>
      </c>
      <c r="M25" s="288">
        <v>0</v>
      </c>
      <c r="N25" s="288">
        <v>0</v>
      </c>
      <c r="O25" s="288">
        <v>0</v>
      </c>
      <c r="P25" s="288">
        <v>0</v>
      </c>
      <c r="Q25" s="288">
        <v>0</v>
      </c>
      <c r="R25" s="114">
        <f t="shared" si="2"/>
        <v>0</v>
      </c>
      <c r="S25" s="290" t="s">
        <v>219</v>
      </c>
    </row>
    <row r="26" spans="1:19" ht="47.25" x14ac:dyDescent="0.25">
      <c r="A26" s="430"/>
      <c r="B26" s="261" t="s">
        <v>268</v>
      </c>
      <c r="C26" s="251"/>
      <c r="D26" s="251"/>
      <c r="E26" s="251"/>
      <c r="F26" s="247"/>
      <c r="G26" s="236"/>
      <c r="H26" s="236"/>
      <c r="I26" s="236"/>
      <c r="J26" s="236"/>
      <c r="K26" s="288">
        <v>0</v>
      </c>
      <c r="L26" s="288">
        <v>0</v>
      </c>
      <c r="M26" s="288">
        <v>0</v>
      </c>
      <c r="N26" s="288">
        <v>0</v>
      </c>
      <c r="O26" s="288">
        <v>0</v>
      </c>
      <c r="P26" s="288">
        <v>0</v>
      </c>
      <c r="Q26" s="288">
        <v>0</v>
      </c>
      <c r="R26" s="114">
        <f t="shared" si="2"/>
        <v>0</v>
      </c>
      <c r="S26" s="290" t="s">
        <v>219</v>
      </c>
    </row>
    <row r="27" spans="1:19" ht="20.25" customHeight="1" x14ac:dyDescent="0.25">
      <c r="A27" s="430"/>
      <c r="B27" s="263" t="s">
        <v>285</v>
      </c>
      <c r="C27" s="251"/>
      <c r="D27" s="251"/>
      <c r="E27" s="251"/>
      <c r="F27" s="247"/>
      <c r="G27" s="236"/>
      <c r="H27" s="236"/>
      <c r="I27" s="236"/>
      <c r="J27" s="236"/>
      <c r="K27" s="288">
        <v>0</v>
      </c>
      <c r="L27" s="288">
        <v>0</v>
      </c>
      <c r="M27" s="288">
        <v>0</v>
      </c>
      <c r="N27" s="288">
        <v>0</v>
      </c>
      <c r="O27" s="288">
        <v>0</v>
      </c>
      <c r="P27" s="288">
        <v>0</v>
      </c>
      <c r="Q27" s="288">
        <v>0</v>
      </c>
      <c r="R27" s="114">
        <f t="shared" si="2"/>
        <v>0</v>
      </c>
      <c r="S27" s="290" t="s">
        <v>219</v>
      </c>
    </row>
    <row r="28" spans="1:19" ht="57" customHeight="1" x14ac:dyDescent="0.25">
      <c r="A28" s="430" t="s">
        <v>144</v>
      </c>
      <c r="B28" s="276" t="s">
        <v>211</v>
      </c>
      <c r="C28" s="247"/>
      <c r="D28" s="247"/>
      <c r="E28" s="247"/>
      <c r="F28" s="247"/>
      <c r="G28" s="236"/>
      <c r="H28" s="236"/>
      <c r="I28" s="236"/>
      <c r="J28" s="236"/>
      <c r="K28" s="288">
        <v>0</v>
      </c>
      <c r="L28" s="288">
        <v>0</v>
      </c>
      <c r="M28" s="288">
        <v>0</v>
      </c>
      <c r="N28" s="288">
        <v>0</v>
      </c>
      <c r="O28" s="288">
        <v>0</v>
      </c>
      <c r="P28" s="288">
        <v>0</v>
      </c>
      <c r="Q28" s="288">
        <v>0</v>
      </c>
      <c r="R28" s="114">
        <f t="shared" si="2"/>
        <v>0</v>
      </c>
      <c r="S28" s="290" t="s">
        <v>219</v>
      </c>
    </row>
    <row r="29" spans="1:19" ht="31.5" x14ac:dyDescent="0.25">
      <c r="A29" s="430"/>
      <c r="B29" s="261" t="s">
        <v>270</v>
      </c>
      <c r="C29" s="251"/>
      <c r="D29" s="247"/>
      <c r="E29" s="251"/>
      <c r="F29" s="247"/>
      <c r="G29" s="236"/>
      <c r="H29" s="236"/>
      <c r="I29" s="236"/>
      <c r="J29" s="236"/>
      <c r="K29" s="288">
        <v>0</v>
      </c>
      <c r="L29" s="288">
        <v>0</v>
      </c>
      <c r="M29" s="288">
        <v>0</v>
      </c>
      <c r="N29" s="288">
        <v>2000</v>
      </c>
      <c r="O29" s="288">
        <v>0</v>
      </c>
      <c r="P29" s="288">
        <v>0</v>
      </c>
      <c r="Q29" s="288">
        <v>0</v>
      </c>
      <c r="R29" s="114">
        <f t="shared" si="2"/>
        <v>2000</v>
      </c>
      <c r="S29" s="290" t="s">
        <v>219</v>
      </c>
    </row>
    <row r="30" spans="1:19" ht="45" customHeight="1" x14ac:dyDescent="0.25">
      <c r="A30" s="430" t="s">
        <v>145</v>
      </c>
      <c r="B30" s="261" t="s">
        <v>162</v>
      </c>
      <c r="C30" s="251"/>
      <c r="D30" s="247"/>
      <c r="E30" s="251"/>
      <c r="F30" s="247"/>
      <c r="G30" s="236"/>
      <c r="H30" s="236"/>
      <c r="I30" s="236"/>
      <c r="J30" s="236"/>
      <c r="K30" s="288">
        <v>0</v>
      </c>
      <c r="L30" s="288">
        <v>0</v>
      </c>
      <c r="M30" s="288">
        <v>0</v>
      </c>
      <c r="N30" s="288">
        <v>0</v>
      </c>
      <c r="O30" s="288">
        <v>0</v>
      </c>
      <c r="P30" s="288">
        <v>0</v>
      </c>
      <c r="Q30" s="288">
        <v>0</v>
      </c>
      <c r="R30" s="114">
        <f t="shared" si="2"/>
        <v>0</v>
      </c>
      <c r="S30" s="290" t="s">
        <v>219</v>
      </c>
    </row>
    <row r="31" spans="1:19" ht="37.5" customHeight="1" x14ac:dyDescent="0.25">
      <c r="A31" s="430"/>
      <c r="B31" s="276" t="s">
        <v>163</v>
      </c>
      <c r="C31" s="247"/>
      <c r="D31" s="247"/>
      <c r="E31" s="247"/>
      <c r="F31" s="247"/>
      <c r="G31" s="236"/>
      <c r="H31" s="236"/>
      <c r="I31" s="236"/>
      <c r="J31" s="236"/>
      <c r="K31" s="288">
        <v>0</v>
      </c>
      <c r="L31" s="288">
        <v>0</v>
      </c>
      <c r="M31" s="288">
        <v>0</v>
      </c>
      <c r="N31" s="288">
        <v>0</v>
      </c>
      <c r="O31" s="288">
        <v>0</v>
      </c>
      <c r="P31" s="288">
        <v>0</v>
      </c>
      <c r="Q31" s="288">
        <v>0</v>
      </c>
      <c r="R31" s="114">
        <f t="shared" si="2"/>
        <v>0</v>
      </c>
      <c r="S31" s="290" t="s">
        <v>219</v>
      </c>
    </row>
    <row r="32" spans="1:19" ht="15.75" x14ac:dyDescent="0.25">
      <c r="A32" s="430"/>
      <c r="B32" s="261" t="s">
        <v>271</v>
      </c>
      <c r="C32" s="251"/>
      <c r="D32" s="235"/>
      <c r="E32" s="251"/>
      <c r="F32" s="247"/>
      <c r="G32" s="236"/>
      <c r="H32" s="236"/>
      <c r="I32" s="236"/>
      <c r="J32" s="236"/>
      <c r="K32" s="288">
        <v>0</v>
      </c>
      <c r="L32" s="288">
        <v>0</v>
      </c>
      <c r="M32" s="288">
        <v>0</v>
      </c>
      <c r="N32" s="288">
        <v>0</v>
      </c>
      <c r="O32" s="288">
        <v>0</v>
      </c>
      <c r="P32" s="288">
        <v>0</v>
      </c>
      <c r="Q32" s="288">
        <v>0</v>
      </c>
      <c r="R32" s="114">
        <f t="shared" si="2"/>
        <v>0</v>
      </c>
      <c r="S32" s="290" t="s">
        <v>219</v>
      </c>
    </row>
    <row r="33" spans="1:19" ht="38.25" customHeight="1" x14ac:dyDescent="0.25">
      <c r="A33" s="270" t="s">
        <v>165</v>
      </c>
      <c r="B33" s="276" t="s">
        <v>275</v>
      </c>
      <c r="C33" s="251"/>
      <c r="D33" s="247"/>
      <c r="E33" s="251"/>
      <c r="F33" s="247"/>
      <c r="G33" s="236"/>
      <c r="H33" s="236"/>
      <c r="I33" s="236"/>
      <c r="J33" s="236"/>
      <c r="K33" s="288">
        <v>0</v>
      </c>
      <c r="L33" s="288">
        <v>0</v>
      </c>
      <c r="M33" s="288">
        <v>0</v>
      </c>
      <c r="N33" s="288">
        <v>0</v>
      </c>
      <c r="O33" s="288">
        <v>0</v>
      </c>
      <c r="P33" s="288">
        <v>0</v>
      </c>
      <c r="Q33" s="288">
        <v>0</v>
      </c>
      <c r="R33" s="114">
        <f t="shared" si="2"/>
        <v>0</v>
      </c>
      <c r="S33" s="290" t="s">
        <v>219</v>
      </c>
    </row>
    <row r="34" spans="1:19" ht="45" customHeight="1" x14ac:dyDescent="0.25">
      <c r="A34" s="424" t="s">
        <v>143</v>
      </c>
      <c r="B34" s="261" t="s">
        <v>164</v>
      </c>
      <c r="C34" s="251"/>
      <c r="D34" s="247"/>
      <c r="E34" s="251"/>
      <c r="F34" s="251"/>
      <c r="G34" s="236"/>
      <c r="H34" s="236"/>
      <c r="I34" s="236"/>
      <c r="J34" s="236"/>
      <c r="K34" s="288">
        <v>0</v>
      </c>
      <c r="L34" s="288">
        <v>0</v>
      </c>
      <c r="M34" s="288">
        <v>0</v>
      </c>
      <c r="N34" s="288">
        <v>0</v>
      </c>
      <c r="O34" s="288">
        <v>0</v>
      </c>
      <c r="P34" s="288">
        <v>0</v>
      </c>
      <c r="Q34" s="288">
        <v>0</v>
      </c>
      <c r="R34" s="114">
        <f t="shared" si="2"/>
        <v>0</v>
      </c>
      <c r="S34" s="290" t="s">
        <v>219</v>
      </c>
    </row>
    <row r="35" spans="1:19" ht="15.75" x14ac:dyDescent="0.25">
      <c r="A35" s="425"/>
      <c r="B35" s="261" t="s">
        <v>228</v>
      </c>
      <c r="C35" s="247"/>
      <c r="D35" s="247"/>
      <c r="E35" s="247"/>
      <c r="F35" s="247"/>
      <c r="G35" s="236"/>
      <c r="H35" s="236"/>
      <c r="I35" s="236"/>
      <c r="J35" s="236"/>
      <c r="K35" s="288">
        <v>0</v>
      </c>
      <c r="L35" s="288">
        <v>0</v>
      </c>
      <c r="M35" s="288">
        <v>0</v>
      </c>
      <c r="N35" s="288">
        <v>0</v>
      </c>
      <c r="O35" s="288">
        <v>0</v>
      </c>
      <c r="P35" s="288">
        <v>0</v>
      </c>
      <c r="Q35" s="288">
        <v>0</v>
      </c>
      <c r="R35" s="114">
        <f t="shared" si="2"/>
        <v>0</v>
      </c>
      <c r="S35" s="290" t="s">
        <v>219</v>
      </c>
    </row>
    <row r="36" spans="1:19" ht="15.75" x14ac:dyDescent="0.25">
      <c r="A36" s="425"/>
      <c r="B36" s="261" t="s">
        <v>274</v>
      </c>
      <c r="C36" s="251"/>
      <c r="D36" s="251"/>
      <c r="E36" s="251"/>
      <c r="F36" s="247"/>
      <c r="G36" s="236"/>
      <c r="H36" s="236"/>
      <c r="I36" s="236"/>
      <c r="J36" s="236"/>
      <c r="K36" s="114"/>
      <c r="L36" s="114"/>
      <c r="M36" s="114"/>
      <c r="N36" s="288">
        <v>13300</v>
      </c>
      <c r="O36" s="288">
        <v>2300</v>
      </c>
      <c r="P36" s="288"/>
      <c r="Q36" s="288"/>
      <c r="R36" s="114">
        <f t="shared" si="2"/>
        <v>15600</v>
      </c>
      <c r="S36" s="290" t="s">
        <v>219</v>
      </c>
    </row>
    <row r="37" spans="1:19" ht="63" x14ac:dyDescent="0.25">
      <c r="A37" s="425"/>
      <c r="B37" s="261" t="s">
        <v>282</v>
      </c>
      <c r="C37" s="251"/>
      <c r="D37" s="247"/>
      <c r="E37" s="251"/>
      <c r="F37" s="247"/>
      <c r="G37" s="236"/>
      <c r="H37" s="236"/>
      <c r="I37" s="236"/>
      <c r="J37" s="236"/>
      <c r="K37" s="288">
        <v>0</v>
      </c>
      <c r="L37" s="288">
        <v>0</v>
      </c>
      <c r="M37" s="288">
        <v>36600</v>
      </c>
      <c r="N37" s="288">
        <v>0</v>
      </c>
      <c r="O37" s="288">
        <v>0</v>
      </c>
      <c r="P37" s="288">
        <v>0</v>
      </c>
      <c r="Q37" s="288">
        <v>0</v>
      </c>
      <c r="R37" s="114">
        <f t="shared" si="2"/>
        <v>36600</v>
      </c>
      <c r="S37" s="290" t="s">
        <v>219</v>
      </c>
    </row>
    <row r="38" spans="1:19" ht="31.5" x14ac:dyDescent="0.25">
      <c r="A38" s="425"/>
      <c r="B38" s="261" t="s">
        <v>166</v>
      </c>
      <c r="C38" s="247"/>
      <c r="D38" s="247"/>
      <c r="E38" s="247"/>
      <c r="F38" s="247"/>
      <c r="G38" s="236"/>
      <c r="H38" s="236"/>
      <c r="I38" s="236"/>
      <c r="J38" s="236"/>
      <c r="K38" s="288">
        <v>0</v>
      </c>
      <c r="L38" s="288">
        <v>0</v>
      </c>
      <c r="M38" s="288">
        <v>43800</v>
      </c>
      <c r="N38" s="288">
        <v>0</v>
      </c>
      <c r="O38" s="288">
        <v>0</v>
      </c>
      <c r="P38" s="288">
        <v>0</v>
      </c>
      <c r="Q38" s="288">
        <v>0</v>
      </c>
      <c r="R38" s="114">
        <f t="shared" si="2"/>
        <v>43800</v>
      </c>
      <c r="S38" s="290" t="s">
        <v>219</v>
      </c>
    </row>
    <row r="39" spans="1:19" ht="31.5" x14ac:dyDescent="0.25">
      <c r="A39" s="426"/>
      <c r="B39" s="265" t="s">
        <v>273</v>
      </c>
      <c r="C39" s="251"/>
      <c r="D39" s="251"/>
      <c r="E39" s="247"/>
      <c r="F39" s="247"/>
      <c r="G39" s="236"/>
      <c r="H39" s="236"/>
      <c r="I39" s="236"/>
      <c r="J39" s="236"/>
      <c r="K39" s="114">
        <v>21000</v>
      </c>
      <c r="L39" s="114">
        <v>29000</v>
      </c>
      <c r="M39" s="114">
        <v>0</v>
      </c>
      <c r="N39" s="288">
        <v>0</v>
      </c>
      <c r="O39" s="288">
        <v>0</v>
      </c>
      <c r="P39" s="288">
        <v>0</v>
      </c>
      <c r="Q39" s="288">
        <v>0</v>
      </c>
      <c r="R39" s="114">
        <f t="shared" si="2"/>
        <v>50000</v>
      </c>
      <c r="S39" s="290" t="s">
        <v>219</v>
      </c>
    </row>
    <row r="40" spans="1:19" ht="45" customHeight="1" x14ac:dyDescent="0.25">
      <c r="A40" s="430" t="s">
        <v>167</v>
      </c>
      <c r="B40" s="261" t="s">
        <v>278</v>
      </c>
      <c r="C40" s="247"/>
      <c r="D40" s="247"/>
      <c r="E40" s="251"/>
      <c r="F40" s="251"/>
      <c r="G40" s="236"/>
      <c r="H40" s="236"/>
      <c r="I40" s="236"/>
      <c r="J40" s="236"/>
      <c r="K40" s="114">
        <v>21000</v>
      </c>
      <c r="L40" s="114">
        <v>29000</v>
      </c>
      <c r="M40" s="114">
        <v>10000</v>
      </c>
      <c r="N40" s="114">
        <v>0</v>
      </c>
      <c r="O40" s="114">
        <v>0</v>
      </c>
      <c r="P40" s="114">
        <v>0</v>
      </c>
      <c r="Q40" s="114">
        <v>0</v>
      </c>
      <c r="R40" s="114">
        <f t="shared" si="2"/>
        <v>60000</v>
      </c>
      <c r="S40" s="290" t="s">
        <v>219</v>
      </c>
    </row>
    <row r="41" spans="1:19" ht="31.5" x14ac:dyDescent="0.25">
      <c r="A41" s="430"/>
      <c r="B41" s="261" t="s">
        <v>281</v>
      </c>
      <c r="C41" s="251"/>
      <c r="D41" s="247"/>
      <c r="E41" s="247"/>
      <c r="F41" s="251"/>
      <c r="G41" s="236"/>
      <c r="H41" s="236"/>
      <c r="I41" s="236"/>
      <c r="J41" s="236"/>
      <c r="K41" s="114">
        <v>21000</v>
      </c>
      <c r="L41" s="114">
        <v>29000</v>
      </c>
      <c r="M41" s="114">
        <v>10000</v>
      </c>
      <c r="N41" s="114">
        <v>0</v>
      </c>
      <c r="O41" s="114">
        <v>0</v>
      </c>
      <c r="P41" s="114">
        <v>0</v>
      </c>
      <c r="Q41" s="114">
        <v>0</v>
      </c>
      <c r="R41" s="114">
        <f t="shared" si="2"/>
        <v>60000</v>
      </c>
      <c r="S41" s="290" t="s">
        <v>219</v>
      </c>
    </row>
    <row r="42" spans="1:19" ht="31.5" x14ac:dyDescent="0.25">
      <c r="A42" s="430"/>
      <c r="B42" s="261" t="s">
        <v>276</v>
      </c>
      <c r="C42" s="247"/>
      <c r="D42" s="251"/>
      <c r="E42" s="251"/>
      <c r="F42" s="251"/>
      <c r="G42" s="236"/>
      <c r="H42" s="236"/>
      <c r="I42" s="236"/>
      <c r="J42" s="236"/>
      <c r="K42" s="114">
        <v>0</v>
      </c>
      <c r="L42" s="114">
        <v>0</v>
      </c>
      <c r="M42" s="114">
        <v>0</v>
      </c>
      <c r="N42" s="114">
        <v>0</v>
      </c>
      <c r="O42" s="114">
        <v>0</v>
      </c>
      <c r="P42" s="114">
        <v>0</v>
      </c>
      <c r="Q42" s="114">
        <v>0</v>
      </c>
      <c r="R42" s="114">
        <f t="shared" si="2"/>
        <v>0</v>
      </c>
      <c r="S42" s="290" t="s">
        <v>219</v>
      </c>
    </row>
    <row r="43" spans="1:19" ht="31.5" x14ac:dyDescent="0.25">
      <c r="A43" s="430"/>
      <c r="B43" s="262" t="s">
        <v>169</v>
      </c>
      <c r="C43" s="247"/>
      <c r="D43" s="247"/>
      <c r="E43" s="247"/>
      <c r="F43" s="251"/>
      <c r="G43" s="236"/>
      <c r="H43" s="236"/>
      <c r="I43" s="236"/>
      <c r="J43" s="236"/>
      <c r="K43" s="114">
        <v>0</v>
      </c>
      <c r="L43" s="114">
        <v>0</v>
      </c>
      <c r="M43" s="114">
        <v>0</v>
      </c>
      <c r="N43" s="114">
        <v>0</v>
      </c>
      <c r="O43" s="114">
        <v>0</v>
      </c>
      <c r="P43" s="114">
        <v>0</v>
      </c>
      <c r="Q43" s="114">
        <v>0</v>
      </c>
      <c r="R43" s="114">
        <f t="shared" si="2"/>
        <v>0</v>
      </c>
      <c r="S43" s="290" t="s">
        <v>219</v>
      </c>
    </row>
    <row r="44" spans="1:19" ht="31.5" x14ac:dyDescent="0.25">
      <c r="A44" s="430"/>
      <c r="B44" s="261" t="s">
        <v>168</v>
      </c>
      <c r="C44" s="247"/>
      <c r="D44" s="247"/>
      <c r="E44" s="247"/>
      <c r="F44" s="251"/>
      <c r="G44" s="236"/>
      <c r="H44" s="236"/>
      <c r="I44" s="236"/>
      <c r="J44" s="236"/>
      <c r="K44" s="114">
        <v>0</v>
      </c>
      <c r="L44" s="114">
        <v>0</v>
      </c>
      <c r="M44" s="114">
        <v>0</v>
      </c>
      <c r="N44" s="114">
        <v>0</v>
      </c>
      <c r="O44" s="114">
        <v>0</v>
      </c>
      <c r="P44" s="114">
        <v>0</v>
      </c>
      <c r="Q44" s="114">
        <v>0</v>
      </c>
      <c r="R44" s="114">
        <f t="shared" si="2"/>
        <v>0</v>
      </c>
      <c r="S44" s="290" t="s">
        <v>219</v>
      </c>
    </row>
    <row r="45" spans="1:19" ht="31.5" x14ac:dyDescent="0.25">
      <c r="A45" s="430"/>
      <c r="B45" s="262" t="s">
        <v>206</v>
      </c>
      <c r="C45" s="247"/>
      <c r="D45" s="247"/>
      <c r="E45" s="247"/>
      <c r="F45" s="251"/>
      <c r="G45" s="236"/>
      <c r="H45" s="236"/>
      <c r="I45" s="236"/>
      <c r="J45" s="236"/>
      <c r="K45" s="114">
        <v>0</v>
      </c>
      <c r="L45" s="114">
        <v>0</v>
      </c>
      <c r="M45" s="114">
        <v>0</v>
      </c>
      <c r="N45" s="114">
        <v>0</v>
      </c>
      <c r="O45" s="114">
        <v>0</v>
      </c>
      <c r="P45" s="114">
        <v>0</v>
      </c>
      <c r="Q45" s="114">
        <v>0</v>
      </c>
      <c r="R45" s="114">
        <f t="shared" si="2"/>
        <v>0</v>
      </c>
      <c r="S45" s="290" t="s">
        <v>219</v>
      </c>
    </row>
    <row r="46" spans="1:19" ht="60" customHeight="1" x14ac:dyDescent="0.25">
      <c r="A46" s="430" t="s">
        <v>148</v>
      </c>
      <c r="B46" s="265" t="s">
        <v>161</v>
      </c>
      <c r="C46" s="247"/>
      <c r="D46" s="251"/>
      <c r="E46" s="251"/>
      <c r="F46" s="251"/>
      <c r="G46" s="236"/>
      <c r="H46" s="236"/>
      <c r="I46" s="236"/>
      <c r="J46" s="236"/>
      <c r="K46" s="114">
        <v>0</v>
      </c>
      <c r="L46" s="114">
        <v>0</v>
      </c>
      <c r="M46" s="114">
        <v>0</v>
      </c>
      <c r="N46" s="114">
        <v>2000</v>
      </c>
      <c r="O46" s="114">
        <v>0</v>
      </c>
      <c r="P46" s="114">
        <v>0</v>
      </c>
      <c r="Q46" s="114">
        <v>0</v>
      </c>
      <c r="R46" s="114">
        <f t="shared" si="2"/>
        <v>2000</v>
      </c>
      <c r="S46" s="290" t="s">
        <v>219</v>
      </c>
    </row>
    <row r="47" spans="1:19" ht="31.5" x14ac:dyDescent="0.25">
      <c r="A47" s="430"/>
      <c r="B47" s="261" t="s">
        <v>227</v>
      </c>
      <c r="C47" s="247"/>
      <c r="D47" s="247"/>
      <c r="E47" s="247"/>
      <c r="F47" s="247"/>
      <c r="G47" s="236"/>
      <c r="H47" s="236"/>
      <c r="I47" s="236"/>
      <c r="J47" s="236"/>
      <c r="K47" s="114">
        <v>0</v>
      </c>
      <c r="L47" s="114">
        <v>0</v>
      </c>
      <c r="M47" s="114">
        <v>25362</v>
      </c>
      <c r="N47" s="114">
        <v>0</v>
      </c>
      <c r="O47" s="114">
        <v>0</v>
      </c>
      <c r="P47" s="114">
        <v>0</v>
      </c>
      <c r="Q47" s="114">
        <v>0</v>
      </c>
      <c r="R47" s="114">
        <f t="shared" si="2"/>
        <v>25362</v>
      </c>
      <c r="S47" s="290" t="s">
        <v>219</v>
      </c>
    </row>
    <row r="48" spans="1:19" ht="31.5" x14ac:dyDescent="0.25">
      <c r="A48" s="430"/>
      <c r="B48" s="278" t="s">
        <v>149</v>
      </c>
      <c r="C48" s="247"/>
      <c r="D48" s="247"/>
      <c r="E48" s="247"/>
      <c r="F48" s="247"/>
      <c r="G48" s="236"/>
      <c r="H48" s="236"/>
      <c r="I48" s="236"/>
      <c r="J48" s="236"/>
      <c r="K48" s="114">
        <v>0</v>
      </c>
      <c r="L48" s="114">
        <v>0</v>
      </c>
      <c r="M48" s="114">
        <v>0</v>
      </c>
      <c r="N48" s="114">
        <v>2500</v>
      </c>
      <c r="O48" s="114">
        <v>0</v>
      </c>
      <c r="P48" s="114">
        <v>0</v>
      </c>
      <c r="Q48" s="114">
        <v>0</v>
      </c>
      <c r="R48" s="114">
        <f t="shared" si="2"/>
        <v>2500</v>
      </c>
      <c r="S48" s="290" t="s">
        <v>219</v>
      </c>
    </row>
    <row r="49" spans="1:22" ht="31.5" x14ac:dyDescent="0.25">
      <c r="A49" s="430"/>
      <c r="B49" s="265" t="s">
        <v>170</v>
      </c>
      <c r="C49" s="247"/>
      <c r="D49" s="247"/>
      <c r="E49" s="247"/>
      <c r="F49" s="247"/>
      <c r="G49" s="236"/>
      <c r="H49" s="236"/>
      <c r="I49" s="236"/>
      <c r="J49" s="236"/>
      <c r="K49" s="114">
        <v>0</v>
      </c>
      <c r="L49" s="114">
        <v>0</v>
      </c>
      <c r="M49" s="114">
        <v>0</v>
      </c>
      <c r="N49" s="114">
        <v>0</v>
      </c>
      <c r="O49" s="114">
        <v>0</v>
      </c>
      <c r="P49" s="114">
        <v>6000</v>
      </c>
      <c r="Q49" s="114">
        <v>0</v>
      </c>
      <c r="R49" s="114">
        <f t="shared" si="2"/>
        <v>6000</v>
      </c>
      <c r="S49" s="290" t="s">
        <v>219</v>
      </c>
    </row>
    <row r="50" spans="1:22" ht="31.5" x14ac:dyDescent="0.25">
      <c r="A50" s="430"/>
      <c r="B50" s="278" t="s">
        <v>171</v>
      </c>
      <c r="C50" s="247"/>
      <c r="D50" s="247"/>
      <c r="E50" s="247"/>
      <c r="F50" s="247"/>
      <c r="G50" s="236"/>
      <c r="H50" s="236"/>
      <c r="I50" s="236"/>
      <c r="J50" s="236"/>
      <c r="K50" s="114">
        <v>0</v>
      </c>
      <c r="L50" s="114">
        <v>0</v>
      </c>
      <c r="M50" s="114">
        <v>0</v>
      </c>
      <c r="N50" s="114">
        <v>0</v>
      </c>
      <c r="O50" s="114">
        <v>0</v>
      </c>
      <c r="P50" s="114">
        <v>0</v>
      </c>
      <c r="Q50" s="114">
        <v>0</v>
      </c>
      <c r="R50" s="114">
        <f t="shared" si="2"/>
        <v>0</v>
      </c>
      <c r="S50" s="290" t="s">
        <v>219</v>
      </c>
    </row>
    <row r="51" spans="1:22" ht="15.75" x14ac:dyDescent="0.25">
      <c r="A51" s="430"/>
      <c r="B51" s="265" t="s">
        <v>150</v>
      </c>
      <c r="C51" s="247"/>
      <c r="D51" s="247"/>
      <c r="E51" s="247"/>
      <c r="F51" s="247"/>
      <c r="G51" s="236"/>
      <c r="H51" s="236"/>
      <c r="I51" s="236"/>
      <c r="J51" s="236"/>
      <c r="K51" s="114">
        <v>0</v>
      </c>
      <c r="L51" s="114">
        <v>0</v>
      </c>
      <c r="M51" s="114">
        <v>0</v>
      </c>
      <c r="N51" s="114">
        <v>0</v>
      </c>
      <c r="O51" s="114">
        <v>6000</v>
      </c>
      <c r="P51" s="114">
        <v>0</v>
      </c>
      <c r="Q51" s="114">
        <v>0</v>
      </c>
      <c r="R51" s="114">
        <f t="shared" si="2"/>
        <v>6000</v>
      </c>
      <c r="S51" s="290" t="s">
        <v>219</v>
      </c>
    </row>
    <row r="52" spans="1:22" ht="32.25" thickBot="1" x14ac:dyDescent="0.3">
      <c r="A52" s="424"/>
      <c r="B52" s="293" t="s">
        <v>290</v>
      </c>
      <c r="C52" s="247"/>
      <c r="D52" s="247"/>
      <c r="E52" s="247"/>
      <c r="F52" s="247"/>
      <c r="G52" s="236"/>
      <c r="H52" s="236"/>
      <c r="I52" s="236"/>
      <c r="J52" s="236"/>
      <c r="K52" s="114">
        <v>0</v>
      </c>
      <c r="L52" s="114">
        <v>0</v>
      </c>
      <c r="M52" s="114">
        <v>0</v>
      </c>
      <c r="N52" s="114">
        <v>0</v>
      </c>
      <c r="O52" s="114">
        <v>0</v>
      </c>
      <c r="P52" s="114">
        <v>116850</v>
      </c>
      <c r="Q52" s="114">
        <v>0</v>
      </c>
      <c r="R52" s="114">
        <f t="shared" si="2"/>
        <v>116850</v>
      </c>
      <c r="S52" s="290" t="s">
        <v>219</v>
      </c>
    </row>
    <row r="53" spans="1:22" ht="21.75" thickBot="1" x14ac:dyDescent="0.4">
      <c r="A53" s="427" t="s">
        <v>212</v>
      </c>
      <c r="B53" s="428"/>
      <c r="C53" s="292"/>
      <c r="D53" s="268"/>
      <c r="E53" s="268"/>
      <c r="F53" s="268"/>
      <c r="G53" s="268"/>
      <c r="H53" s="268"/>
      <c r="I53" s="268"/>
      <c r="J53" s="268"/>
      <c r="K53" s="268"/>
      <c r="L53" s="268"/>
      <c r="M53" s="268"/>
      <c r="N53" s="268"/>
      <c r="O53" s="268"/>
      <c r="P53" s="268"/>
      <c r="Q53" s="269"/>
      <c r="R53" s="258">
        <f>SUM(R5:R52)</f>
        <v>510227</v>
      </c>
      <c r="S53" s="257"/>
    </row>
    <row r="54" spans="1:22" ht="18.75" x14ac:dyDescent="0.3">
      <c r="A54" s="291"/>
    </row>
    <row r="58" spans="1:22" x14ac:dyDescent="0.25">
      <c r="T58" s="255"/>
      <c r="V58" s="255"/>
    </row>
    <row r="59" spans="1:22" x14ac:dyDescent="0.25">
      <c r="V59" s="255"/>
    </row>
    <row r="60" spans="1:22" x14ac:dyDescent="0.25">
      <c r="Q60" s="255"/>
    </row>
    <row r="66" spans="19:19" x14ac:dyDescent="0.25">
      <c r="S66" s="255"/>
    </row>
  </sheetData>
  <mergeCells count="17">
    <mergeCell ref="C3:F3"/>
    <mergeCell ref="G3:J3"/>
    <mergeCell ref="A15:A16"/>
    <mergeCell ref="K3:S3"/>
    <mergeCell ref="A5:A6"/>
    <mergeCell ref="A13:A14"/>
    <mergeCell ref="A17:A19"/>
    <mergeCell ref="A7:A11"/>
    <mergeCell ref="A3:A4"/>
    <mergeCell ref="A28:A29"/>
    <mergeCell ref="A30:A32"/>
    <mergeCell ref="A34:A39"/>
    <mergeCell ref="A53:B53"/>
    <mergeCell ref="A20:A23"/>
    <mergeCell ref="A24:A27"/>
    <mergeCell ref="A40:A45"/>
    <mergeCell ref="A46:A52"/>
  </mergeCells>
  <pageMargins left="0.70866141732283472" right="0.70866141732283472" top="0.74803149606299213" bottom="0.74803149606299213" header="0.31496062992125984" footer="0.31496062992125984"/>
  <pageSetup paperSize="9" scale="60"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S23"/>
  <sheetViews>
    <sheetView topLeftCell="A34" workbookViewId="0">
      <selection activeCell="K23" sqref="K23"/>
    </sheetView>
  </sheetViews>
  <sheetFormatPr baseColWidth="10" defaultRowHeight="15" x14ac:dyDescent="0.25"/>
  <cols>
    <col min="2" max="2" width="30.85546875" customWidth="1"/>
    <col min="4" max="4" width="14" customWidth="1"/>
    <col min="5" max="5" width="11.28515625" customWidth="1"/>
    <col min="6" max="6" width="16.85546875" customWidth="1"/>
    <col min="7" max="7" width="15.7109375" customWidth="1"/>
    <col min="14" max="14" width="10.5703125" customWidth="1"/>
    <col min="15" max="15" width="16.28515625" customWidth="1"/>
  </cols>
  <sheetData>
    <row r="4" spans="1:19" ht="25.5" x14ac:dyDescent="0.35">
      <c r="A4" s="449" t="s">
        <v>293</v>
      </c>
      <c r="B4" s="449"/>
      <c r="C4" s="449"/>
      <c r="D4" s="449"/>
      <c r="E4" s="449"/>
      <c r="F4" s="449"/>
      <c r="G4" s="449"/>
      <c r="H4" s="449"/>
      <c r="I4" s="449"/>
      <c r="J4" s="449"/>
      <c r="K4" s="449"/>
      <c r="L4" s="449"/>
      <c r="M4" s="449"/>
      <c r="N4" s="449"/>
      <c r="O4" s="449"/>
      <c r="P4" s="449"/>
      <c r="Q4" s="449"/>
      <c r="R4" s="449"/>
      <c r="S4" s="449"/>
    </row>
    <row r="5" spans="1:19" ht="23.25" x14ac:dyDescent="0.35">
      <c r="C5" s="406" t="s">
        <v>214</v>
      </c>
      <c r="D5" s="406"/>
      <c r="E5" s="406"/>
      <c r="F5" s="406"/>
      <c r="G5" s="406"/>
      <c r="H5" s="406"/>
      <c r="I5" s="406"/>
      <c r="J5" s="406"/>
      <c r="K5" s="406"/>
      <c r="L5" s="406"/>
    </row>
    <row r="6" spans="1:19" ht="23.25" x14ac:dyDescent="0.35">
      <c r="C6" s="407" t="s">
        <v>215</v>
      </c>
      <c r="D6" s="407"/>
      <c r="E6" s="407"/>
      <c r="F6" s="407"/>
      <c r="G6" s="407"/>
      <c r="H6" s="407"/>
      <c r="I6" s="407"/>
      <c r="J6" s="407"/>
      <c r="K6" s="407"/>
      <c r="L6" s="407"/>
    </row>
    <row r="7" spans="1:19" ht="23.25" x14ac:dyDescent="0.35">
      <c r="C7" s="407" t="s">
        <v>216</v>
      </c>
      <c r="D7" s="407"/>
      <c r="E7" s="407"/>
      <c r="F7" s="407"/>
      <c r="G7" s="407"/>
      <c r="H7" s="407"/>
      <c r="I7" s="407"/>
      <c r="J7" s="407"/>
      <c r="K7" s="407"/>
      <c r="L7" s="407"/>
    </row>
    <row r="8" spans="1:19" ht="23.25" x14ac:dyDescent="0.35">
      <c r="C8" s="267"/>
      <c r="D8" s="407" t="s">
        <v>308</v>
      </c>
      <c r="E8" s="407"/>
      <c r="F8" s="407"/>
      <c r="G8" s="450"/>
      <c r="H8" s="450"/>
      <c r="I8" s="450"/>
      <c r="J8" s="450"/>
      <c r="K8" s="450"/>
      <c r="L8" s="267"/>
    </row>
    <row r="9" spans="1:19" ht="24" thickBot="1" x14ac:dyDescent="0.4">
      <c r="C9" s="267"/>
      <c r="D9" s="267"/>
      <c r="E9" s="267"/>
      <c r="F9" s="267"/>
      <c r="G9" s="267"/>
      <c r="H9" s="267"/>
      <c r="I9" s="267"/>
      <c r="J9" s="267"/>
      <c r="K9" s="267"/>
      <c r="L9" s="267"/>
    </row>
    <row r="10" spans="1:19" ht="33.75" thickBot="1" x14ac:dyDescent="0.5">
      <c r="A10" s="294"/>
      <c r="B10" s="440" t="s">
        <v>307</v>
      </c>
      <c r="C10" s="441"/>
      <c r="D10" s="441"/>
      <c r="E10" s="441"/>
      <c r="F10" s="441"/>
      <c r="G10" s="441"/>
      <c r="H10" s="441"/>
      <c r="I10" s="441"/>
      <c r="J10" s="441"/>
      <c r="K10" s="441"/>
      <c r="L10" s="441"/>
      <c r="M10" s="441"/>
      <c r="N10" s="441"/>
      <c r="O10" s="442"/>
    </row>
    <row r="11" spans="1:19" x14ac:dyDescent="0.25">
      <c r="A11" s="443" t="s">
        <v>294</v>
      </c>
      <c r="B11" s="445" t="s">
        <v>304</v>
      </c>
      <c r="C11" s="445" t="s">
        <v>305</v>
      </c>
      <c r="D11" s="445" t="s">
        <v>306</v>
      </c>
      <c r="E11" s="445" t="s">
        <v>295</v>
      </c>
      <c r="F11" s="445" t="s">
        <v>312</v>
      </c>
      <c r="G11" s="445" t="s">
        <v>296</v>
      </c>
      <c r="H11" s="445" t="s">
        <v>297</v>
      </c>
      <c r="I11" s="447" t="s">
        <v>298</v>
      </c>
      <c r="J11" s="445" t="s">
        <v>299</v>
      </c>
      <c r="K11" s="445" t="s">
        <v>300</v>
      </c>
      <c r="L11" s="445" t="s">
        <v>301</v>
      </c>
      <c r="M11" s="445" t="s">
        <v>302</v>
      </c>
      <c r="N11" s="445" t="s">
        <v>2</v>
      </c>
      <c r="O11" s="445" t="s">
        <v>303</v>
      </c>
    </row>
    <row r="12" spans="1:19" ht="33.75" customHeight="1" thickBot="1" x14ac:dyDescent="0.3">
      <c r="A12" s="444"/>
      <c r="B12" s="446"/>
      <c r="C12" s="446"/>
      <c r="D12" s="446"/>
      <c r="E12" s="446"/>
      <c r="F12" s="446"/>
      <c r="G12" s="446"/>
      <c r="H12" s="446"/>
      <c r="I12" s="448"/>
      <c r="J12" s="446"/>
      <c r="K12" s="446"/>
      <c r="L12" s="446"/>
      <c r="M12" s="446"/>
      <c r="N12" s="446"/>
      <c r="O12" s="446"/>
    </row>
    <row r="13" spans="1:19" ht="25.5" x14ac:dyDescent="0.25">
      <c r="A13" s="312">
        <v>1</v>
      </c>
      <c r="B13" s="315" t="s">
        <v>309</v>
      </c>
      <c r="C13" s="314" t="s">
        <v>310</v>
      </c>
      <c r="D13" s="315" t="s">
        <v>173</v>
      </c>
      <c r="E13" s="315" t="s">
        <v>311</v>
      </c>
      <c r="F13" s="316" t="s">
        <v>313</v>
      </c>
      <c r="G13" s="317" t="s">
        <v>314</v>
      </c>
      <c r="H13" s="317" t="s">
        <v>326</v>
      </c>
      <c r="I13" s="318">
        <v>3</v>
      </c>
      <c r="J13" s="318">
        <v>1200</v>
      </c>
      <c r="K13" s="318">
        <f t="shared" ref="K13:K22" si="0">I13*J13</f>
        <v>3600</v>
      </c>
      <c r="L13" s="318">
        <v>4000</v>
      </c>
      <c r="M13" s="317" t="s">
        <v>315</v>
      </c>
      <c r="N13" s="317" t="s">
        <v>316</v>
      </c>
      <c r="O13" s="317"/>
    </row>
    <row r="14" spans="1:19" ht="64.5" thickBot="1" x14ac:dyDescent="0.3">
      <c r="A14" s="312">
        <f t="shared" ref="A14:A22" si="1">1+A13</f>
        <v>2</v>
      </c>
      <c r="B14" s="313" t="s">
        <v>309</v>
      </c>
      <c r="C14" s="314" t="s">
        <v>310</v>
      </c>
      <c r="D14" s="315" t="s">
        <v>173</v>
      </c>
      <c r="E14" s="315" t="s">
        <v>311</v>
      </c>
      <c r="F14" s="316" t="s">
        <v>313</v>
      </c>
      <c r="G14" s="317" t="s">
        <v>314</v>
      </c>
      <c r="H14" s="317" t="s">
        <v>326</v>
      </c>
      <c r="I14" s="318">
        <v>3</v>
      </c>
      <c r="J14" s="318">
        <v>1200</v>
      </c>
      <c r="K14" s="318">
        <f t="shared" ref="K14" si="2">I14*J14</f>
        <v>3600</v>
      </c>
      <c r="L14" s="318">
        <v>4000</v>
      </c>
      <c r="M14" s="317" t="s">
        <v>317</v>
      </c>
      <c r="N14" s="317" t="s">
        <v>316</v>
      </c>
      <c r="O14" s="319" t="s">
        <v>320</v>
      </c>
    </row>
    <row r="15" spans="1:19" ht="51.75" thickBot="1" x14ac:dyDescent="0.3">
      <c r="A15" s="311">
        <f t="shared" si="1"/>
        <v>3</v>
      </c>
      <c r="B15" s="308" t="s">
        <v>309</v>
      </c>
      <c r="C15" s="297" t="str">
        <f>C14</f>
        <v>00069432</v>
      </c>
      <c r="D15" s="297" t="s">
        <v>176</v>
      </c>
      <c r="E15" s="297" t="s">
        <v>311</v>
      </c>
      <c r="F15" s="296" t="s">
        <v>313</v>
      </c>
      <c r="G15" s="298" t="s">
        <v>314</v>
      </c>
      <c r="H15" s="298" t="s">
        <v>326</v>
      </c>
      <c r="I15" s="305">
        <v>18</v>
      </c>
      <c r="J15" s="305">
        <v>1100</v>
      </c>
      <c r="K15" s="305">
        <f t="shared" si="0"/>
        <v>19800</v>
      </c>
      <c r="L15" s="305">
        <v>20000</v>
      </c>
      <c r="M15" s="299" t="s">
        <v>317</v>
      </c>
      <c r="N15" s="299" t="s">
        <v>316</v>
      </c>
      <c r="O15" s="302" t="s">
        <v>319</v>
      </c>
    </row>
    <row r="16" spans="1:19" ht="63.75" customHeight="1" thickBot="1" x14ac:dyDescent="0.3">
      <c r="A16" s="311">
        <f>1+A15</f>
        <v>4</v>
      </c>
      <c r="B16" s="308" t="s">
        <v>309</v>
      </c>
      <c r="C16" s="297" t="str">
        <f>C15</f>
        <v>00069432</v>
      </c>
      <c r="D16" s="297" t="s">
        <v>176</v>
      </c>
      <c r="E16" s="297" t="s">
        <v>311</v>
      </c>
      <c r="F16" s="297" t="s">
        <v>321</v>
      </c>
      <c r="G16" s="299" t="s">
        <v>328</v>
      </c>
      <c r="H16" s="298" t="s">
        <v>326</v>
      </c>
      <c r="I16" s="305">
        <v>60</v>
      </c>
      <c r="J16" s="305">
        <v>500</v>
      </c>
      <c r="K16" s="305">
        <f t="shared" si="0"/>
        <v>30000</v>
      </c>
      <c r="L16" s="305">
        <v>30500</v>
      </c>
      <c r="M16" s="299" t="s">
        <v>317</v>
      </c>
      <c r="N16" s="299" t="s">
        <v>316</v>
      </c>
      <c r="O16" s="302" t="s">
        <v>322</v>
      </c>
    </row>
    <row r="17" spans="1:16" ht="64.5" thickBot="1" x14ac:dyDescent="0.3">
      <c r="A17" s="311">
        <f t="shared" si="1"/>
        <v>5</v>
      </c>
      <c r="B17" s="308" t="s">
        <v>309</v>
      </c>
      <c r="C17" s="297" t="str">
        <f t="shared" ref="C17:C22" si="3">C16</f>
        <v>00069432</v>
      </c>
      <c r="D17" s="297" t="s">
        <v>177</v>
      </c>
      <c r="E17" s="297" t="s">
        <v>311</v>
      </c>
      <c r="F17" s="297" t="s">
        <v>313</v>
      </c>
      <c r="G17" s="299" t="s">
        <v>314</v>
      </c>
      <c r="H17" s="298" t="s">
        <v>326</v>
      </c>
      <c r="I17" s="305">
        <v>100</v>
      </c>
      <c r="J17" s="305">
        <v>42</v>
      </c>
      <c r="K17" s="305">
        <f t="shared" si="0"/>
        <v>4200</v>
      </c>
      <c r="L17" s="305">
        <v>4200</v>
      </c>
      <c r="M17" s="299" t="s">
        <v>323</v>
      </c>
      <c r="N17" s="299" t="s">
        <v>316</v>
      </c>
      <c r="O17" s="302" t="s">
        <v>324</v>
      </c>
    </row>
    <row r="18" spans="1:16" ht="77.25" thickBot="1" x14ac:dyDescent="0.3">
      <c r="A18" s="311">
        <f t="shared" si="1"/>
        <v>6</v>
      </c>
      <c r="B18" s="309" t="s">
        <v>309</v>
      </c>
      <c r="C18" s="304" t="str">
        <f t="shared" si="3"/>
        <v>00069432</v>
      </c>
      <c r="D18" s="304" t="s">
        <v>188</v>
      </c>
      <c r="E18" s="304" t="s">
        <v>311</v>
      </c>
      <c r="F18" s="304" t="s">
        <v>313</v>
      </c>
      <c r="G18" s="299" t="s">
        <v>325</v>
      </c>
      <c r="H18" s="298" t="s">
        <v>326</v>
      </c>
      <c r="I18" s="305">
        <v>130</v>
      </c>
      <c r="J18" s="305">
        <v>50</v>
      </c>
      <c r="K18" s="305">
        <f t="shared" si="0"/>
        <v>6500</v>
      </c>
      <c r="L18" s="305">
        <v>7000</v>
      </c>
      <c r="M18" s="303" t="s">
        <v>318</v>
      </c>
      <c r="N18" s="299" t="s">
        <v>316</v>
      </c>
      <c r="O18" s="303" t="s">
        <v>327</v>
      </c>
    </row>
    <row r="19" spans="1:16" ht="64.5" thickBot="1" x14ac:dyDescent="0.3">
      <c r="A19" s="311">
        <f t="shared" si="1"/>
        <v>7</v>
      </c>
      <c r="B19" s="310" t="s">
        <v>309</v>
      </c>
      <c r="C19" s="306" t="str">
        <f t="shared" si="3"/>
        <v>00069432</v>
      </c>
      <c r="D19" s="306" t="s">
        <v>191</v>
      </c>
      <c r="E19" s="306" t="s">
        <v>311</v>
      </c>
      <c r="F19" s="306" t="s">
        <v>321</v>
      </c>
      <c r="G19" s="299" t="s">
        <v>328</v>
      </c>
      <c r="H19" s="298" t="s">
        <v>326</v>
      </c>
      <c r="I19" s="305">
        <v>60</v>
      </c>
      <c r="J19" s="299">
        <v>500</v>
      </c>
      <c r="K19" s="299">
        <f t="shared" si="0"/>
        <v>30000</v>
      </c>
      <c r="L19" s="299">
        <v>31000</v>
      </c>
      <c r="M19" s="299" t="s">
        <v>329</v>
      </c>
      <c r="N19" s="299" t="s">
        <v>316</v>
      </c>
      <c r="O19" s="302" t="s">
        <v>322</v>
      </c>
    </row>
    <row r="20" spans="1:16" ht="102.75" thickBot="1" x14ac:dyDescent="0.3">
      <c r="A20" s="311">
        <f t="shared" si="1"/>
        <v>8</v>
      </c>
      <c r="B20" s="310" t="s">
        <v>309</v>
      </c>
      <c r="C20" s="306" t="str">
        <f t="shared" si="3"/>
        <v>00069432</v>
      </c>
      <c r="D20" s="306" t="s">
        <v>288</v>
      </c>
      <c r="E20" s="306" t="s">
        <v>311</v>
      </c>
      <c r="F20" s="306" t="s">
        <v>321</v>
      </c>
      <c r="G20" s="299" t="s">
        <v>328</v>
      </c>
      <c r="H20" s="298" t="s">
        <v>326</v>
      </c>
      <c r="I20" s="305">
        <v>60</v>
      </c>
      <c r="J20" s="299">
        <v>1000</v>
      </c>
      <c r="K20" s="299">
        <f t="shared" si="0"/>
        <v>60000</v>
      </c>
      <c r="L20" s="299">
        <v>60000</v>
      </c>
      <c r="M20" s="299" t="s">
        <v>332</v>
      </c>
      <c r="N20" s="299" t="s">
        <v>333</v>
      </c>
      <c r="O20" s="302" t="s">
        <v>330</v>
      </c>
    </row>
    <row r="21" spans="1:16" ht="102.75" thickBot="1" x14ac:dyDescent="0.3">
      <c r="A21" s="311">
        <f t="shared" si="1"/>
        <v>9</v>
      </c>
      <c r="B21" s="310" t="s">
        <v>309</v>
      </c>
      <c r="C21" s="306" t="str">
        <f t="shared" si="3"/>
        <v>00069432</v>
      </c>
      <c r="D21" s="306" t="s">
        <v>192</v>
      </c>
      <c r="E21" s="306" t="s">
        <v>311</v>
      </c>
      <c r="F21" s="306" t="s">
        <v>321</v>
      </c>
      <c r="G21" s="299" t="s">
        <v>328</v>
      </c>
      <c r="H21" s="298" t="s">
        <v>326</v>
      </c>
      <c r="I21" s="305">
        <v>60</v>
      </c>
      <c r="J21" s="299">
        <v>1000</v>
      </c>
      <c r="K21" s="299">
        <f t="shared" si="0"/>
        <v>60000</v>
      </c>
      <c r="L21" s="299">
        <v>60000</v>
      </c>
      <c r="M21" s="299" t="s">
        <v>332</v>
      </c>
      <c r="N21" s="299" t="s">
        <v>333</v>
      </c>
      <c r="O21" s="302" t="s">
        <v>331</v>
      </c>
    </row>
    <row r="22" spans="1:16" ht="38.25" x14ac:dyDescent="0.25">
      <c r="A22" s="311">
        <f t="shared" si="1"/>
        <v>10</v>
      </c>
      <c r="B22" s="308" t="s">
        <v>309</v>
      </c>
      <c r="C22" s="297" t="str">
        <f t="shared" si="3"/>
        <v>00069432</v>
      </c>
      <c r="D22" s="297" t="s">
        <v>197</v>
      </c>
      <c r="E22" s="297" t="s">
        <v>311</v>
      </c>
      <c r="F22" s="307" t="s">
        <v>334</v>
      </c>
      <c r="G22" s="299" t="s">
        <v>335</v>
      </c>
      <c r="H22" s="298" t="s">
        <v>336</v>
      </c>
      <c r="I22" s="305">
        <v>200</v>
      </c>
      <c r="J22" s="299">
        <v>25</v>
      </c>
      <c r="K22" s="299">
        <f t="shared" si="0"/>
        <v>5000</v>
      </c>
      <c r="L22" s="299">
        <v>6000</v>
      </c>
      <c r="M22" s="299" t="s">
        <v>329</v>
      </c>
      <c r="N22" s="299" t="s">
        <v>333</v>
      </c>
      <c r="O22" s="299" t="s">
        <v>337</v>
      </c>
      <c r="P22" s="300"/>
    </row>
    <row r="23" spans="1:16" x14ac:dyDescent="0.25">
      <c r="K23" s="320"/>
    </row>
  </sheetData>
  <mergeCells count="21">
    <mergeCell ref="A4:S4"/>
    <mergeCell ref="C5:L5"/>
    <mergeCell ref="C6:L6"/>
    <mergeCell ref="C7:L7"/>
    <mergeCell ref="D8:K8"/>
    <mergeCell ref="B10:O10"/>
    <mergeCell ref="A11:A12"/>
    <mergeCell ref="B11:B12"/>
    <mergeCell ref="C11:C12"/>
    <mergeCell ref="D11:D12"/>
    <mergeCell ref="E11:E12"/>
    <mergeCell ref="F11:F12"/>
    <mergeCell ref="G11:G12"/>
    <mergeCell ref="H11:H12"/>
    <mergeCell ref="I11:I12"/>
    <mergeCell ref="J11:J12"/>
    <mergeCell ref="K11:K12"/>
    <mergeCell ref="L11:L12"/>
    <mergeCell ref="M11:M12"/>
    <mergeCell ref="N11:N12"/>
    <mergeCell ref="O11:O12"/>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1"/>
  <sheetViews>
    <sheetView zoomScale="160" zoomScaleNormal="160" workbookViewId="0">
      <selection activeCell="B20" sqref="B20"/>
    </sheetView>
  </sheetViews>
  <sheetFormatPr baseColWidth="10" defaultRowHeight="15" x14ac:dyDescent="0.25"/>
  <cols>
    <col min="1" max="1" width="4.140625" customWidth="1"/>
    <col min="2" max="2" width="78.5703125" customWidth="1"/>
    <col min="3" max="4" width="9.42578125" customWidth="1"/>
    <col min="5" max="5" width="23.140625" customWidth="1"/>
    <col min="6" max="6" width="8.7109375" customWidth="1"/>
    <col min="7" max="7" width="8" customWidth="1"/>
  </cols>
  <sheetData>
    <row r="2" spans="1:7" x14ac:dyDescent="0.25">
      <c r="A2" s="451" t="s">
        <v>238</v>
      </c>
      <c r="B2" s="451"/>
      <c r="C2" s="451"/>
      <c r="D2" s="451"/>
      <c r="E2" s="451"/>
      <c r="F2" s="451"/>
      <c r="G2" s="451"/>
    </row>
    <row r="4" spans="1:7" ht="15" customHeight="1" x14ac:dyDescent="0.25">
      <c r="A4" s="452" t="s">
        <v>240</v>
      </c>
      <c r="B4" s="452" t="s">
        <v>239</v>
      </c>
      <c r="C4" s="454" t="s">
        <v>241</v>
      </c>
      <c r="D4" s="456"/>
      <c r="E4" s="456"/>
      <c r="F4" s="454" t="s">
        <v>222</v>
      </c>
      <c r="G4" s="455"/>
    </row>
    <row r="5" spans="1:7" x14ac:dyDescent="0.25">
      <c r="A5" s="453"/>
      <c r="B5" s="453"/>
      <c r="C5" s="260" t="s">
        <v>223</v>
      </c>
      <c r="D5" s="259" t="s">
        <v>224</v>
      </c>
      <c r="E5" s="260" t="s">
        <v>225</v>
      </c>
      <c r="F5" s="259">
        <v>2016</v>
      </c>
      <c r="G5" s="259">
        <v>2017</v>
      </c>
    </row>
    <row r="6" spans="1:7" ht="30" x14ac:dyDescent="0.25">
      <c r="A6" s="321">
        <v>1</v>
      </c>
      <c r="B6" s="322" t="s">
        <v>230</v>
      </c>
      <c r="C6" s="323">
        <v>1</v>
      </c>
      <c r="D6" s="323">
        <v>2013</v>
      </c>
      <c r="E6" s="323" t="s">
        <v>233</v>
      </c>
      <c r="F6" s="323">
        <v>1</v>
      </c>
      <c r="G6" s="324">
        <v>1</v>
      </c>
    </row>
    <row r="7" spans="1:7" ht="15" customHeight="1" x14ac:dyDescent="0.25">
      <c r="A7" s="321">
        <v>2</v>
      </c>
      <c r="B7" s="322" t="s">
        <v>231</v>
      </c>
      <c r="C7" s="323">
        <v>0</v>
      </c>
      <c r="D7" s="323">
        <v>2013</v>
      </c>
      <c r="E7" s="323" t="s">
        <v>234</v>
      </c>
      <c r="F7" s="323">
        <v>1</v>
      </c>
      <c r="G7" s="324">
        <v>1</v>
      </c>
    </row>
    <row r="8" spans="1:7" ht="13.5" customHeight="1" x14ac:dyDescent="0.25">
      <c r="A8" s="321">
        <v>3</v>
      </c>
      <c r="B8" s="322" t="s">
        <v>237</v>
      </c>
      <c r="C8" s="325">
        <v>0</v>
      </c>
      <c r="D8" s="323">
        <v>2014</v>
      </c>
      <c r="E8" s="323" t="s">
        <v>235</v>
      </c>
      <c r="F8" s="326">
        <v>0.7</v>
      </c>
      <c r="G8" s="326">
        <v>0.9</v>
      </c>
    </row>
    <row r="9" spans="1:7" ht="15" customHeight="1" x14ac:dyDescent="0.25">
      <c r="A9" s="321">
        <v>4</v>
      </c>
      <c r="B9" s="322" t="s">
        <v>232</v>
      </c>
      <c r="C9" s="327" t="s">
        <v>236</v>
      </c>
      <c r="D9" s="323">
        <v>2013</v>
      </c>
      <c r="E9" s="323" t="s">
        <v>283</v>
      </c>
      <c r="F9" s="328" t="s">
        <v>236</v>
      </c>
      <c r="G9" s="329" t="str">
        <f>F9</f>
        <v>20/20</v>
      </c>
    </row>
    <row r="10" spans="1:7" ht="15" customHeight="1" x14ac:dyDescent="0.25">
      <c r="A10" s="321">
        <v>5</v>
      </c>
      <c r="B10" s="322" t="s">
        <v>226</v>
      </c>
      <c r="C10" s="323">
        <v>1</v>
      </c>
      <c r="D10" s="323">
        <v>2013</v>
      </c>
      <c r="E10" s="323"/>
      <c r="F10" s="323">
        <v>2</v>
      </c>
      <c r="G10" s="324">
        <v>2</v>
      </c>
    </row>
    <row r="11" spans="1:7" x14ac:dyDescent="0.25">
      <c r="A11" s="330"/>
      <c r="B11" s="330"/>
      <c r="C11" s="330"/>
      <c r="D11" s="330"/>
      <c r="E11" s="330"/>
      <c r="F11" s="330"/>
      <c r="G11" s="330"/>
    </row>
  </sheetData>
  <mergeCells count="5">
    <mergeCell ref="A2:G2"/>
    <mergeCell ref="B4:B5"/>
    <mergeCell ref="F4:G4"/>
    <mergeCell ref="A4:A5"/>
    <mergeCell ref="C4:E4"/>
  </mergeCells>
  <dataValidations count="2">
    <dataValidation type="list" allowBlank="1" prompt="Please select a data source" sqref="E6:E10">
      <formula1>ComponentSelectedDataSource</formula1>
    </dataValidation>
    <dataValidation type="list" allowBlank="1" prompt="Please select an indicator" sqref="A6:A10">
      <formula1>ComponentSelectedII</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8" ma:contentTypeDescription="Create a new document." ma:contentTypeScope="" ma:versionID="c23ff14c6a1216ca0da59536d6135350">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3fb70f3e30476780b5b1d1f7e2ee4f0b"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ternalName="DocumentType">
      <xsd:simpleType>
        <xsd:restriction base="dms:Text">
          <xsd:maxLength value="255"/>
        </xsd:restriction>
      </xsd:simpleType>
    </xsd:element>
    <xsd:element name="FileClassificationMode" ma:index="10" nillable="true" ma:displayName="FileClassificationMode" ma:format="Dropdown" ma:internalName="FileClassificationMode">
      <xsd:simpleType>
        <xsd:restriction base="dms:Text">
          <xsd:maxLength value="255"/>
        </xsd:restriction>
      </xsd:simpleType>
    </xsd:element>
    <xsd:element name="FileNameDescription" ma:index="11" nillable="true" ma:displayName="FileNameDescription" ma:format="Dropdown"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8e6c43a-9e99-4bdd-9574-a0fa4ea3b61e" ContentTypeId="0x010100F075C04BA242A84ABD3293E3AD35CDA4" PreviousValue="false"/>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TaxCatchAll xmlns="e91d5986-7c29-4ed1-8a54-b8fb378ed474" xsi:nil="true"/>
    <OfficeCountry xmlns="d9cf0e28-81d2-4dc7-8b10-820d80ed680d" xsi:nil="true"/>
    <DocumentStatus xmlns="d9cf0e28-81d2-4dc7-8b10-820d80ed680d">Final</DocumentStatus>
    <DocCoverageEndDate xmlns="d9cf0e28-81d2-4dc7-8b10-820d80ed680d" xsi:nil="true"/>
    <FunctionalArea xmlns="d9cf0e28-81d2-4dc7-8b10-820d80ed680d">Programme and Project</FunctionalArea>
    <FileNameDescription xmlns="d9cf0e28-81d2-4dc7-8b10-820d80ed680d" xsi:nil="true"/>
    <ProjectNumber xmlns="d9cf0e28-81d2-4dc7-8b10-820d80ed680d">00056628</ProjectNumber>
    <DocumentType xmlns="d9cf0e28-81d2-4dc7-8b10-820d80ed680d">Annual/Multi-Year Workplan</DocumentType>
    <Language xmlns="d9cf0e28-81d2-4dc7-8b10-820d80ed680d">French</Language>
    <AuthorName xmlns="d9cf0e28-81d2-4dc7-8b10-820d80ed680d">UNDP</AuthorName>
    <DocumentCategory xmlns="d9cf0e28-81d2-4dc7-8b10-820d80ed680d">Project</DocumentCategory>
    <OperatingUnit xmlns="d9cf0e28-81d2-4dc7-8b10-820d80ed680d">COD</OperatingUnit>
    <lcf76f155ced4ddcb4097134ff3c332f xmlns="d9cf0e28-81d2-4dc7-8b10-820d80ed680d">
      <Terms xmlns="http://schemas.microsoft.com/office/infopath/2007/PartnerControls"/>
    </lcf76f155ced4ddcb4097134ff3c332f>
    <FocusArea xmlns="d9cf0e28-81d2-4dc7-8b10-820d80ed680d" xsi:nil="true"/>
    <DocCoverageStartDate xmlns="d9cf0e28-81d2-4dc7-8b10-820d80ed680d" xsi:nil="true"/>
    <FileClassificationMode xmlns="d9cf0e28-81d2-4dc7-8b10-820d80ed680d">Public</FileClassificationMode>
    <OutputNumber xmlns="d9cf0e28-81d2-4dc7-8b10-820d80ed680d" xsi:nil="true"/>
  </documentManagement>
</p:properties>
</file>

<file path=customXml/itemProps1.xml><?xml version="1.0" encoding="utf-8"?>
<ds:datastoreItem xmlns:ds="http://schemas.openxmlformats.org/officeDocument/2006/customXml" ds:itemID="{9E52732E-124E-4972-B59A-01D46A4E4D0C}"/>
</file>

<file path=customXml/itemProps2.xml><?xml version="1.0" encoding="utf-8"?>
<ds:datastoreItem xmlns:ds="http://schemas.openxmlformats.org/officeDocument/2006/customXml" ds:itemID="{DF8C904E-7DFD-4BFB-9F83-103DDA8FBC36}"/>
</file>

<file path=customXml/itemProps3.xml><?xml version="1.0" encoding="utf-8"?>
<ds:datastoreItem xmlns:ds="http://schemas.openxmlformats.org/officeDocument/2006/customXml" ds:itemID="{886D8C70-32FF-40B5-B40B-AE887FCE0073}"/>
</file>

<file path=customXml/itemProps4.xml><?xml version="1.0" encoding="utf-8"?>
<ds:datastoreItem xmlns:ds="http://schemas.openxmlformats.org/officeDocument/2006/customXml" ds:itemID="{4F155FFA-0A01-4E64-A2D1-DA6D431FE031}"/>
</file>

<file path=customXml/itemProps5.xml><?xml version="1.0" encoding="utf-8"?>
<ds:datastoreItem xmlns:ds="http://schemas.openxmlformats.org/officeDocument/2006/customXml" ds:itemID="{595ACD92-3B37-4303-94D6-D0E748E123B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8</vt:i4>
      </vt:variant>
    </vt:vector>
  </HeadingPairs>
  <TitlesOfParts>
    <vt:vector size="8" baseType="lpstr">
      <vt:lpstr>PTA  Partenariat 2015</vt:lpstr>
      <vt:lpstr>PTA 2015 COMM</vt:lpstr>
      <vt:lpstr>feuil</vt:lpstr>
      <vt:lpstr>PTA GENRE 2015</vt:lpstr>
      <vt:lpstr>PTA 2018 M&amp;E UPAQ</vt:lpstr>
      <vt:lpstr>Budget 2017 M&amp;E</vt:lpstr>
      <vt:lpstr>Plan de réquisition 2017 M&amp;E</vt:lpstr>
      <vt:lpstr>Cadre Resultat 2017</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LOlo shungu</dc:creator>
  <cp:lastModifiedBy>Lolo shungu</cp:lastModifiedBy>
  <cp:lastPrinted>2017-01-31T11:42:06Z</cp:lastPrinted>
  <dcterms:created xsi:type="dcterms:W3CDTF">2015-01-16T12:31:17Z</dcterms:created>
  <dcterms:modified xsi:type="dcterms:W3CDTF">2018-01-11T14:13:04Z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UNDPCountry">
    <vt:lpwstr/>
  </property>
  <property fmtid="{D5CDD505-2E9C-101B-9397-08002B2CF9AE}" pid="3" name="UndpDocTypeMM">
    <vt:lpwstr/>
  </property>
  <property fmtid="{D5CDD505-2E9C-101B-9397-08002B2CF9AE}" pid="4" name="UNDPDocumentCategory">
    <vt:lpwstr/>
  </property>
  <property fmtid="{D5CDD505-2E9C-101B-9397-08002B2CF9AE}" pid="5" name="ContentTypeId">
    <vt:lpwstr>0x010100155F732436BD414ABE4F9007290F88BC</vt:lpwstr>
  </property>
  <property fmtid="{D5CDD505-2E9C-101B-9397-08002B2CF9AE}" pid="6" name="UN Languages">
    <vt:lpwstr>233;#French|946783f8-cd0b-41e2-848e-7777f631248e</vt:lpwstr>
  </property>
  <property fmtid="{D5CDD505-2E9C-101B-9397-08002B2CF9AE}" pid="7" name="Operating Unit0">
    <vt:lpwstr>83;#COD|cf698695-18f5-4ec8-a728-f5ce220a11b1</vt:lpwstr>
  </property>
  <property fmtid="{D5CDD505-2E9C-101B-9397-08002B2CF9AE}" pid="8" name="Atlas Document Status">
    <vt:lpwstr>3;#Draft|148f9654-2d0b-4582-a532-49dea0090e5d</vt:lpwstr>
  </property>
  <property fmtid="{D5CDD505-2E9C-101B-9397-08002B2CF9AE}" pid="9" name="_dlc_DocIdItemGuid">
    <vt:lpwstr>03b2add5-8828-4d4b-b18c-6c7cc9a0e1c1</vt:lpwstr>
  </property>
  <property fmtid="{D5CDD505-2E9C-101B-9397-08002B2CF9AE}" pid="10" name="Atlas Document Type">
    <vt:lpwstr>740;#Annual/Multi-Year Workplan|9cf9bab9-afce-4c0a-a993-b093b29e5bf8</vt:lpwstr>
  </property>
  <property fmtid="{D5CDD505-2E9C-101B-9397-08002B2CF9AE}" pid="11" name="UndpUnitMM">
    <vt:lpwstr/>
  </property>
  <property fmtid="{D5CDD505-2E9C-101B-9397-08002B2CF9AE}" pid="12" name="eRegFilingCodeMM">
    <vt:lpwstr/>
  </property>
  <property fmtid="{D5CDD505-2E9C-101B-9397-08002B2CF9AE}" pid="13" name="UNDPFocusAreas">
    <vt:lpwstr/>
  </property>
  <property fmtid="{D5CDD505-2E9C-101B-9397-08002B2CF9AE}" pid="14" name="Order">
    <vt:r8>7793100</vt:r8>
  </property>
  <property fmtid="{D5CDD505-2E9C-101B-9397-08002B2CF9AE}" pid="15" name="_ExtendedDescription">
    <vt:lpwstr/>
  </property>
  <property fmtid="{D5CDD505-2E9C-101B-9397-08002B2CF9AE}" pid="16" name="MediaServiceImageTags">
    <vt:lpwstr/>
  </property>
</Properties>
</file>